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ladis.bourdouane/Downloads/"/>
    </mc:Choice>
  </mc:AlternateContent>
  <xr:revisionPtr revIDLastSave="0" documentId="13_ncr:1_{3C10F1C1-276E-BB40-B494-3353DCAF9908}" xr6:coauthVersionLast="45" xr6:coauthVersionMax="45" xr10:uidLastSave="{00000000-0000-0000-0000-000000000000}"/>
  <bookViews>
    <workbookView xWindow="0" yWindow="460" windowWidth="28800" windowHeight="16600" xr2:uid="{2A60C2A0-16FA-1B43-A995-7465D90775EA}"/>
  </bookViews>
  <sheets>
    <sheet name="Data Table" sheetId="6" r:id="rId1"/>
    <sheet name="PU- PolicyConsiderations" sheetId="7" r:id="rId2"/>
  </sheets>
  <definedNames>
    <definedName name="_xlnm._FilterDatabase" localSheetId="0" hidden="1">'Data Table'!$A$2:$P$59</definedName>
    <definedName name="_xlnm.Print_Area" localSheetId="0">'Data Table'!$A$1:$P$63</definedName>
    <definedName name="_xlnm.Print_Titles" localSheetId="0">'Data Table'!$A:$B,'Data Table'!$1:$2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9" i="6" l="1"/>
  <c r="L59" i="6"/>
  <c r="O57" i="6"/>
  <c r="L57" i="6"/>
  <c r="O54" i="6"/>
  <c r="L54" i="6"/>
  <c r="O43" i="6"/>
  <c r="L43" i="6"/>
  <c r="O40" i="6"/>
  <c r="L40" i="6"/>
  <c r="E40" i="6"/>
  <c r="P40" i="6" s="1"/>
  <c r="O31" i="6"/>
  <c r="L31" i="6"/>
  <c r="E31" i="6"/>
  <c r="P31" i="6" s="1"/>
  <c r="O14" i="6"/>
  <c r="L14" i="6"/>
  <c r="N9" i="6"/>
  <c r="O9" i="6" s="1"/>
  <c r="K9" i="6"/>
  <c r="L9" i="6" s="1"/>
  <c r="E59" i="6"/>
  <c r="P59" i="6" s="1"/>
  <c r="E57" i="6"/>
  <c r="P57" i="6" s="1"/>
  <c r="E54" i="6"/>
  <c r="P54" i="6" s="1"/>
  <c r="E43" i="6"/>
  <c r="E14" i="6"/>
  <c r="M14" i="6" s="1"/>
  <c r="E9" i="6"/>
  <c r="P9" i="6" l="1"/>
  <c r="M40" i="6"/>
  <c r="M57" i="6"/>
  <c r="P14" i="6"/>
  <c r="M31" i="6"/>
  <c r="M54" i="6"/>
  <c r="M59" i="6"/>
  <c r="M9" i="6"/>
  <c r="I6" i="6" l="1"/>
  <c r="I49" i="6" l="1"/>
  <c r="O11" i="6"/>
  <c r="L11" i="6"/>
  <c r="O45" i="6"/>
  <c r="L45" i="6"/>
  <c r="O24" i="6"/>
  <c r="L24" i="6"/>
  <c r="L23" i="6"/>
  <c r="O20" i="6"/>
  <c r="L20" i="6"/>
  <c r="O37" i="6"/>
  <c r="L37" i="6"/>
  <c r="L19" i="6"/>
  <c r="L44" i="6" l="1"/>
  <c r="L10" i="6"/>
  <c r="L36" i="6"/>
  <c r="L3" i="6"/>
  <c r="I58" i="6" l="1"/>
  <c r="I56" i="6"/>
  <c r="I53" i="6"/>
  <c r="I51" i="6"/>
  <c r="I47" i="6"/>
  <c r="I42" i="6"/>
  <c r="I39" i="6"/>
  <c r="I35" i="6"/>
  <c r="I33" i="6"/>
  <c r="I30" i="6"/>
  <c r="I28" i="6"/>
  <c r="I26" i="6"/>
  <c r="I22" i="6"/>
  <c r="I18" i="6"/>
  <c r="I16" i="6"/>
  <c r="I13" i="6"/>
  <c r="I8" i="6"/>
  <c r="E55" i="6"/>
  <c r="M55" i="6" s="1"/>
  <c r="E52" i="6"/>
  <c r="M52" i="6" s="1"/>
  <c r="E50" i="6"/>
  <c r="M50" i="6" s="1"/>
  <c r="E48" i="6"/>
  <c r="M48" i="6" s="1"/>
  <c r="E46" i="6"/>
  <c r="M46" i="6" s="1"/>
  <c r="E44" i="6"/>
  <c r="E41" i="6"/>
  <c r="M41" i="6" s="1"/>
  <c r="E38" i="6"/>
  <c r="M38" i="6" s="1"/>
  <c r="E36" i="6"/>
  <c r="M36" i="6" s="1"/>
  <c r="E34" i="6"/>
  <c r="E32" i="6"/>
  <c r="E29" i="6"/>
  <c r="M29" i="6" s="1"/>
  <c r="E27" i="6"/>
  <c r="E25" i="6"/>
  <c r="E23" i="6"/>
  <c r="M23" i="6" s="1"/>
  <c r="E21" i="6"/>
  <c r="M21" i="6" s="1"/>
  <c r="E19" i="6"/>
  <c r="M19" i="6" s="1"/>
  <c r="E17" i="6"/>
  <c r="M17" i="6" s="1"/>
  <c r="E15" i="6"/>
  <c r="M15" i="6" s="1"/>
  <c r="E12" i="6"/>
  <c r="M12" i="6" s="1"/>
  <c r="E10" i="6"/>
  <c r="M10" i="6" s="1"/>
  <c r="E7" i="6"/>
  <c r="M7" i="6" s="1"/>
  <c r="E5" i="6"/>
  <c r="E3" i="6"/>
  <c r="E6" i="6"/>
  <c r="E51" i="6"/>
  <c r="M51" i="6" s="1"/>
  <c r="E58" i="6"/>
  <c r="M58" i="6" s="1"/>
  <c r="E56" i="6"/>
  <c r="M56" i="6" s="1"/>
  <c r="E53" i="6"/>
  <c r="M53" i="6" s="1"/>
  <c r="E49" i="6"/>
  <c r="M49" i="6" s="1"/>
  <c r="E47" i="6"/>
  <c r="M47" i="6" s="1"/>
  <c r="E45" i="6"/>
  <c r="E42" i="6"/>
  <c r="E39" i="6"/>
  <c r="M39" i="6" s="1"/>
  <c r="E37" i="6"/>
  <c r="E35" i="6"/>
  <c r="E33" i="6"/>
  <c r="E30" i="6"/>
  <c r="M30" i="6" s="1"/>
  <c r="E28" i="6"/>
  <c r="E26" i="6"/>
  <c r="E24" i="6"/>
  <c r="E22" i="6"/>
  <c r="M22" i="6" s="1"/>
  <c r="E20" i="6"/>
  <c r="E18" i="6"/>
  <c r="M18" i="6" s="1"/>
  <c r="E16" i="6"/>
  <c r="M16" i="6" s="1"/>
  <c r="E13" i="6"/>
  <c r="M13" i="6" s="1"/>
  <c r="E11" i="6"/>
  <c r="E8" i="6"/>
  <c r="M8" i="6" s="1"/>
  <c r="E4" i="6"/>
  <c r="M4" i="6" s="1"/>
  <c r="P11" i="6" l="1"/>
  <c r="M11" i="6"/>
  <c r="P20" i="6"/>
  <c r="M20" i="6"/>
  <c r="P24" i="6"/>
  <c r="M24" i="6"/>
  <c r="P37" i="6"/>
  <c r="M37" i="6"/>
  <c r="L29" i="6"/>
  <c r="L27" i="6"/>
  <c r="L25" i="6"/>
  <c r="L21" i="6"/>
  <c r="L17" i="6"/>
  <c r="L15" i="6"/>
  <c r="L12" i="6"/>
  <c r="L7" i="6"/>
  <c r="L5" i="6"/>
  <c r="L32" i="6" l="1"/>
  <c r="L34" i="6"/>
  <c r="L38" i="6"/>
  <c r="L41" i="6"/>
  <c r="L46" i="6"/>
  <c r="L48" i="6"/>
  <c r="L50" i="6"/>
  <c r="L52" i="6"/>
  <c r="L55" i="6"/>
  <c r="P39" i="6" l="1"/>
  <c r="P42" i="6" l="1"/>
  <c r="P16" i="6"/>
  <c r="P49" i="6"/>
  <c r="P47" i="6"/>
  <c r="P8" i="6"/>
  <c r="P28" i="6"/>
  <c r="P53" i="6"/>
  <c r="P30" i="6"/>
  <c r="P51" i="6"/>
  <c r="P26" i="6"/>
  <c r="O51" i="6"/>
  <c r="P56" i="6"/>
  <c r="P13" i="6"/>
  <c r="P35" i="6"/>
  <c r="P22" i="6"/>
  <c r="P18" i="6"/>
  <c r="P33" i="6"/>
  <c r="P6" i="6"/>
  <c r="P4" i="6"/>
  <c r="L4" i="6"/>
  <c r="L51" i="6"/>
  <c r="L56" i="6"/>
  <c r="O56" i="6"/>
  <c r="L53" i="6"/>
  <c r="O53" i="6"/>
  <c r="L49" i="6"/>
  <c r="O49" i="6"/>
  <c r="L47" i="6"/>
  <c r="O47" i="6"/>
  <c r="L42" i="6"/>
  <c r="O42" i="6"/>
  <c r="L39" i="6"/>
  <c r="O39" i="6"/>
  <c r="L35" i="6"/>
  <c r="O35" i="6"/>
  <c r="L33" i="6"/>
  <c r="O33" i="6"/>
  <c r="L30" i="6"/>
  <c r="O30" i="6"/>
  <c r="L28" i="6"/>
  <c r="O28" i="6"/>
  <c r="L26" i="6"/>
  <c r="O26" i="6"/>
  <c r="L22" i="6"/>
  <c r="O22" i="6"/>
  <c r="L18" i="6"/>
  <c r="O18" i="6"/>
  <c r="L16" i="6"/>
  <c r="O16" i="6"/>
  <c r="L13" i="6"/>
  <c r="O13" i="6"/>
  <c r="L8" i="6"/>
  <c r="O8" i="6"/>
  <c r="L6" i="6"/>
  <c r="O6" i="6"/>
  <c r="O4" i="6"/>
  <c r="P58" i="6" l="1"/>
  <c r="L58" i="6"/>
  <c r="O58" i="6"/>
</calcChain>
</file>

<file path=xl/sharedStrings.xml><?xml version="1.0" encoding="utf-8"?>
<sst xmlns="http://schemas.openxmlformats.org/spreadsheetml/2006/main" count="355" uniqueCount="74">
  <si>
    <t>Abingdon</t>
  </si>
  <si>
    <t>Alice West Fleet</t>
  </si>
  <si>
    <t>ASFS</t>
  </si>
  <si>
    <t>Barcroft</t>
  </si>
  <si>
    <t>Barrett</t>
  </si>
  <si>
    <t>Campbell (option)</t>
  </si>
  <si>
    <t>Carlin Springs</t>
  </si>
  <si>
    <t>Claremont (option)</t>
  </si>
  <si>
    <t>Discovery</t>
  </si>
  <si>
    <t>Dr. Charles Drew</t>
  </si>
  <si>
    <t>Glebe</t>
  </si>
  <si>
    <t>Hoffman-Boston</t>
  </si>
  <si>
    <t>Jamestown</t>
  </si>
  <si>
    <t>Long Branch</t>
  </si>
  <si>
    <t>Montessori Public School (Option)</t>
  </si>
  <si>
    <t>Nottingham</t>
  </si>
  <si>
    <t>Oakridge</t>
  </si>
  <si>
    <t>Randolph</t>
  </si>
  <si>
    <t>Taylor</t>
  </si>
  <si>
    <t>Tuckahoe</t>
  </si>
  <si>
    <t>New Elementary School at Key site</t>
  </si>
  <si>
    <t xml:space="preserve">ATS (option)
</t>
  </si>
  <si>
    <t xml:space="preserve">Key (option)
</t>
  </si>
  <si>
    <t xml:space="preserve">McKinley
</t>
  </si>
  <si>
    <t xml:space="preserve">PreK-5 Capacity Utilization -     w/Use of existing relocatables
</t>
  </si>
  <si>
    <t>Elementary School</t>
  </si>
  <si>
    <t>School Year</t>
  </si>
  <si>
    <t>% of enrolled Students who receive Free/Reduced Lunch- As of 9/30/2019</t>
  </si>
  <si>
    <t>Free/Reduced Lunch</t>
  </si>
  <si>
    <t>Total PreK-5 Capacity        w/ use of existing  relocatable classrooms</t>
  </si>
  <si>
    <t>Footnotes</t>
  </si>
  <si>
    <t xml:space="preserve">PreK-5 Capacity Utilization  
</t>
  </si>
  <si>
    <r>
      <t xml:space="preserve">PreK seats </t>
    </r>
    <r>
      <rPr>
        <sz val="8"/>
        <color theme="1"/>
        <rFont val="Calibri"/>
        <family val="2"/>
        <scheme val="minor"/>
      </rPr>
      <t xml:space="preserve">(Actual for 2019) (Reserved for 2021 thru 2023) </t>
    </r>
  </si>
  <si>
    <t xml:space="preserve">PreK Classrooms </t>
  </si>
  <si>
    <t xml:space="preserve">K-5 CountyWide SPED Classrooms </t>
  </si>
  <si>
    <r>
      <t xml:space="preserve">K-5 Enrollment  Includes K-5 CtyWide SPED </t>
    </r>
    <r>
      <rPr>
        <sz val="8"/>
        <color theme="1"/>
        <rFont val="Calibri"/>
        <family val="2"/>
        <scheme val="minor"/>
      </rPr>
      <t>(Actual for 2019) (Projected for 2021)</t>
    </r>
  </si>
  <si>
    <r>
      <t xml:space="preserve">Total PreK-5 Enrollment           </t>
    </r>
    <r>
      <rPr>
        <sz val="8"/>
        <color theme="1"/>
        <rFont val="Calibri"/>
        <family val="2"/>
        <scheme val="minor"/>
      </rPr>
      <t>(Actual for 2019) (Projected for 2021-22)</t>
    </r>
  </si>
  <si>
    <t xml:space="preserve">Ashlawn </t>
  </si>
  <si>
    <t>Permanent Building Capacity (Published Annually)</t>
  </si>
  <si>
    <t xml:space="preserve"># of relocatable classrooms  on site </t>
  </si>
  <si>
    <t xml:space="preserve">1- # of relocatable classrooms currently on site as of 2020-21 </t>
  </si>
  <si>
    <r>
      <rPr>
        <b/>
        <u/>
        <sz val="8"/>
        <color theme="1"/>
        <rFont val="Calibri (Body)"/>
      </rPr>
      <t>PreK-5 % Building Utilization.</t>
    </r>
    <r>
      <rPr>
        <b/>
        <sz val="8"/>
        <color theme="1"/>
        <rFont val="Calibri (Body)"/>
      </rPr>
      <t xml:space="preserve">  </t>
    </r>
    <r>
      <rPr>
        <sz val="8"/>
        <color theme="1"/>
        <rFont val="Calibri"/>
        <family val="2"/>
        <scheme val="minor"/>
      </rPr>
      <t xml:space="preserve">             (Actual for 2019 &amp; Projected for 2021)                                       
</t>
    </r>
  </si>
  <si>
    <r>
      <rPr>
        <b/>
        <u/>
        <sz val="8"/>
        <color theme="1"/>
        <rFont val="Calibri (Body)"/>
      </rPr>
      <t>PreK-5 % Building Utilization.</t>
    </r>
    <r>
      <rPr>
        <b/>
        <sz val="8"/>
        <color theme="1"/>
        <rFont val="Calibri (Body)"/>
      </rPr>
      <t xml:space="preserve">  </t>
    </r>
    <r>
      <rPr>
        <sz val="8"/>
        <color theme="1"/>
        <rFont val="Calibri"/>
        <family val="2"/>
        <scheme val="minor"/>
      </rPr>
      <t xml:space="preserve">             (Projected for 2023-24)                                     
</t>
    </r>
  </si>
  <si>
    <r>
      <t xml:space="preserve">Total PreK-5 Enrollment </t>
    </r>
    <r>
      <rPr>
        <sz val="8"/>
        <color theme="1"/>
        <rFont val="Calibri"/>
        <family val="2"/>
        <scheme val="minor"/>
      </rPr>
      <t>(Projected for 2023-24)</t>
    </r>
  </si>
  <si>
    <t>-</t>
  </si>
  <si>
    <t xml:space="preserve">Initial Boundary Proposal - Effective 9/30/2021 
</t>
  </si>
  <si>
    <t xml:space="preserve">Effective 9/30/2021  (ATS at McKInley site)
</t>
  </si>
  <si>
    <t>Initial Boundary Proposal - Effective 9/30/2021 
(McKinley at Reed Site)</t>
  </si>
  <si>
    <t>2- PreK-5 students divided by Permanent Building Capacity</t>
  </si>
  <si>
    <t>Initial Boundary Proposal - Effective 9/30/2021</t>
  </si>
  <si>
    <t>Sup't Boundary Proposal- Effective 9/30/2021</t>
  </si>
  <si>
    <t xml:space="preserve">No Boundary Adjustment - Projected 9/30/2021 
</t>
  </si>
  <si>
    <t>Current Boundary - 9/30/2019 enrollment</t>
  </si>
  <si>
    <t>PU</t>
  </si>
  <si>
    <t>Current School</t>
  </si>
  <si>
    <t>Superintendent's Recommendation Boundary (Nov 5, 2020)</t>
  </si>
  <si>
    <t># of Students in 2021 (projected)</t>
  </si>
  <si>
    <t>Alignment</t>
  </si>
  <si>
    <t>Stability</t>
  </si>
  <si>
    <t>Demographics</t>
  </si>
  <si>
    <t>Proximity &amp; Efficiency</t>
  </si>
  <si>
    <t>Contiguity</t>
  </si>
  <si>
    <t>Arlington Science Focus</t>
  </si>
  <si>
    <t>New ES at Key</t>
  </si>
  <si>
    <t>Y</t>
  </si>
  <si>
    <t>McKinley at Reed</t>
  </si>
  <si>
    <t>No</t>
  </si>
  <si>
    <t>McKinley</t>
  </si>
  <si>
    <t>Ashlawn</t>
  </si>
  <si>
    <t>Elementary Boundary - Data Table                            Superintendent's Recommended Boundaries              11.5.2020</t>
  </si>
  <si>
    <t>Sup't Boundary Proposal- Effective 9/30/2021 (McKinley at Reed Site)</t>
  </si>
  <si>
    <t xml:space="preserve">No Boundary Adjustment - Projected 9/30/2021 (Key at ATS) 
</t>
  </si>
  <si>
    <t>Sup't Boundary Proposal- Effective 9/30/2021 - No Boundary Adjustment</t>
  </si>
  <si>
    <t>Sup't Boundary Proposal- Effective 9/30/2021- No Boundary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</si>
</sst>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u/>
      <sz val="8"/>
      <color theme="1"/>
      <name val="Calibri (Body)"/>
    </font>
    <font>
      <b/>
      <sz val="8"/>
      <color theme="1"/>
      <name val="Calibri (Body)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FFFFFF"/>
      <name val="Calibri (Body)"/>
    </font>
    <font>
      <sz val="12"/>
      <color theme="1"/>
      <name val="Calibri (Body)"/>
    </font>
    <font>
      <sz val="12"/>
      <color rgb="FF000000"/>
      <name val="Calibri (Body)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CFD5EA"/>
        <bgColor indexed="64"/>
      </patternFill>
    </fill>
    <fill>
      <patternFill patternType="solid">
        <fgColor rgb="FFE9EBF5"/>
        <bgColor indexed="64"/>
      </patternFill>
    </fill>
    <fill>
      <patternFill patternType="solid">
        <fgColor rgb="FFD9D9D9"/>
        <bgColor rgb="FF000000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 vertical="top" wrapText="1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3" borderId="12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1" fontId="3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3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8" fillId="0" borderId="0" xfId="0" applyFont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/>
    </xf>
    <xf numFmtId="3" fontId="3" fillId="2" borderId="22" xfId="0" applyNumberFormat="1" applyFont="1" applyFill="1" applyBorder="1" applyAlignment="1">
      <alignment horizontal="center" vertical="top"/>
    </xf>
    <xf numFmtId="1" fontId="3" fillId="2" borderId="22" xfId="1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3" fontId="3" fillId="0" borderId="5" xfId="0" applyNumberFormat="1" applyFont="1" applyBorder="1" applyAlignment="1">
      <alignment horizontal="center" vertical="top" wrapText="1"/>
    </xf>
    <xf numFmtId="3" fontId="3" fillId="0" borderId="5" xfId="0" applyNumberFormat="1" applyFont="1" applyFill="1" applyBorder="1" applyAlignment="1">
      <alignment horizontal="center" vertical="top" wrapText="1"/>
    </xf>
    <xf numFmtId="1" fontId="3" fillId="3" borderId="5" xfId="1" applyNumberFormat="1" applyFont="1" applyFill="1" applyBorder="1" applyAlignment="1">
      <alignment horizontal="center" vertical="top"/>
    </xf>
    <xf numFmtId="9" fontId="3" fillId="4" borderId="6" xfId="1" applyFont="1" applyFill="1" applyBorder="1" applyAlignment="1">
      <alignment horizontal="center" vertical="top"/>
    </xf>
    <xf numFmtId="3" fontId="3" fillId="2" borderId="2" xfId="0" applyNumberFormat="1" applyFont="1" applyFill="1" applyBorder="1" applyAlignment="1">
      <alignment horizontal="center" vertical="top"/>
    </xf>
    <xf numFmtId="1" fontId="3" fillId="2" borderId="2" xfId="1" applyNumberFormat="1" applyFont="1" applyFill="1" applyBorder="1" applyAlignment="1">
      <alignment horizontal="center" vertical="top"/>
    </xf>
    <xf numFmtId="3" fontId="3" fillId="2" borderId="2" xfId="0" applyNumberFormat="1" applyFont="1" applyFill="1" applyBorder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9" fontId="3" fillId="2" borderId="3" xfId="1" applyFont="1" applyFill="1" applyBorder="1" applyAlignment="1">
      <alignment horizontal="center" vertical="top"/>
    </xf>
    <xf numFmtId="1" fontId="3" fillId="2" borderId="22" xfId="0" applyNumberFormat="1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3" fontId="3" fillId="2" borderId="22" xfId="0" applyNumberFormat="1" applyFont="1" applyFill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1" fontId="3" fillId="0" borderId="0" xfId="0" applyNumberFormat="1" applyFont="1" applyFill="1" applyAlignment="1">
      <alignment horizontal="center" vertical="top"/>
    </xf>
    <xf numFmtId="3" fontId="3" fillId="0" borderId="0" xfId="0" applyNumberFormat="1" applyFont="1" applyFill="1" applyAlignment="1">
      <alignment horizontal="center" vertical="top"/>
    </xf>
    <xf numFmtId="0" fontId="3" fillId="0" borderId="0" xfId="0" applyNumberFormat="1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horizontal="left" vertical="top" wrapText="1"/>
    </xf>
    <xf numFmtId="9" fontId="3" fillId="4" borderId="4" xfId="1" applyFont="1" applyFill="1" applyBorder="1" applyAlignment="1">
      <alignment horizontal="center" vertical="top"/>
    </xf>
    <xf numFmtId="9" fontId="3" fillId="2" borderId="1" xfId="1" applyFont="1" applyFill="1" applyBorder="1" applyAlignment="1">
      <alignment horizontal="center" vertical="top"/>
    </xf>
    <xf numFmtId="9" fontId="3" fillId="2" borderId="24" xfId="1" applyFont="1" applyFill="1" applyBorder="1" applyAlignment="1">
      <alignment horizontal="center" vertical="top"/>
    </xf>
    <xf numFmtId="1" fontId="11" fillId="4" borderId="20" xfId="1" applyNumberFormat="1" applyFont="1" applyFill="1" applyBorder="1" applyAlignment="1">
      <alignment horizontal="center" vertical="top"/>
    </xf>
    <xf numFmtId="3" fontId="6" fillId="2" borderId="21" xfId="1" applyNumberFormat="1" applyFont="1" applyFill="1" applyBorder="1" applyAlignment="1">
      <alignment horizontal="center" vertical="top"/>
    </xf>
    <xf numFmtId="0" fontId="6" fillId="2" borderId="21" xfId="1" applyNumberFormat="1" applyFont="1" applyFill="1" applyBorder="1" applyAlignment="1">
      <alignment horizontal="center" vertical="top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top" wrapText="1"/>
    </xf>
    <xf numFmtId="3" fontId="3" fillId="2" borderId="18" xfId="0" applyNumberFormat="1" applyFont="1" applyFill="1" applyBorder="1" applyAlignment="1">
      <alignment horizontal="center" vertical="top"/>
    </xf>
    <xf numFmtId="3" fontId="3" fillId="2" borderId="27" xfId="0" applyNumberFormat="1" applyFont="1" applyFill="1" applyBorder="1" applyAlignment="1">
      <alignment horizontal="center" vertical="top"/>
    </xf>
    <xf numFmtId="1" fontId="6" fillId="2" borderId="21" xfId="1" applyNumberFormat="1" applyFont="1" applyFill="1" applyBorder="1" applyAlignment="1">
      <alignment horizontal="center" vertical="top"/>
    </xf>
    <xf numFmtId="1" fontId="6" fillId="2" borderId="23" xfId="1" applyNumberFormat="1" applyFont="1" applyFill="1" applyBorder="1" applyAlignment="1">
      <alignment horizontal="center" vertical="top"/>
    </xf>
    <xf numFmtId="9" fontId="3" fillId="0" borderId="7" xfId="0" applyNumberFormat="1" applyFont="1" applyBorder="1" applyAlignment="1">
      <alignment horizontal="center" vertical="top" wrapText="1"/>
    </xf>
    <xf numFmtId="9" fontId="3" fillId="2" borderId="8" xfId="0" applyNumberFormat="1" applyFont="1" applyFill="1" applyBorder="1" applyAlignment="1">
      <alignment horizontal="center" vertical="top"/>
    </xf>
    <xf numFmtId="9" fontId="3" fillId="2" borderId="9" xfId="0" applyNumberFormat="1" applyFont="1" applyFill="1" applyBorder="1" applyAlignment="1">
      <alignment horizontal="center" vertical="top"/>
    </xf>
    <xf numFmtId="3" fontId="3" fillId="0" borderId="17" xfId="0" applyNumberFormat="1" applyFont="1" applyFill="1" applyBorder="1" applyAlignment="1">
      <alignment horizontal="center" vertical="top" wrapText="1"/>
    </xf>
    <xf numFmtId="3" fontId="3" fillId="2" borderId="19" xfId="0" applyNumberFormat="1" applyFont="1" applyFill="1" applyBorder="1" applyAlignment="1">
      <alignment horizontal="center" vertical="top"/>
    </xf>
    <xf numFmtId="3" fontId="3" fillId="2" borderId="28" xfId="0" applyNumberFormat="1" applyFont="1" applyFill="1" applyBorder="1" applyAlignment="1">
      <alignment horizontal="center" vertical="top"/>
    </xf>
    <xf numFmtId="0" fontId="1" fillId="0" borderId="30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top" wrapText="1"/>
    </xf>
    <xf numFmtId="1" fontId="9" fillId="0" borderId="2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" fontId="3" fillId="0" borderId="0" xfId="0" applyNumberFormat="1" applyFont="1" applyFill="1" applyAlignment="1">
      <alignment horizontal="center" vertical="top" wrapText="1"/>
    </xf>
    <xf numFmtId="1" fontId="9" fillId="0" borderId="27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9" fillId="0" borderId="27" xfId="0" applyFont="1" applyFill="1" applyBorder="1" applyAlignment="1">
      <alignment horizontal="center" vertical="center" wrapText="1"/>
    </xf>
    <xf numFmtId="9" fontId="3" fillId="2" borderId="18" xfId="1" applyFont="1" applyFill="1" applyBorder="1" applyAlignment="1">
      <alignment horizontal="center" vertical="top"/>
    </xf>
    <xf numFmtId="9" fontId="3" fillId="2" borderId="27" xfId="1" applyFont="1" applyFill="1" applyBorder="1" applyAlignment="1">
      <alignment horizontal="center" vertical="top"/>
    </xf>
    <xf numFmtId="1" fontId="9" fillId="0" borderId="0" xfId="0" applyNumberFormat="1" applyFont="1" applyBorder="1" applyAlignment="1">
      <alignment horizontal="center" vertical="center" wrapText="1"/>
    </xf>
    <xf numFmtId="1" fontId="11" fillId="0" borderId="20" xfId="1" applyNumberFormat="1" applyFont="1" applyFill="1" applyBorder="1" applyAlignment="1">
      <alignment horizontal="center" vertical="top"/>
    </xf>
    <xf numFmtId="9" fontId="3" fillId="0" borderId="4" xfId="1" applyFont="1" applyFill="1" applyBorder="1" applyAlignment="1">
      <alignment horizontal="center" vertical="top"/>
    </xf>
    <xf numFmtId="9" fontId="3" fillId="0" borderId="16" xfId="1" applyFont="1" applyFill="1" applyBorder="1" applyAlignment="1">
      <alignment horizontal="center" vertical="top"/>
    </xf>
    <xf numFmtId="0" fontId="11" fillId="0" borderId="20" xfId="1" applyNumberFormat="1" applyFont="1" applyFill="1" applyBorder="1" applyAlignment="1">
      <alignment horizontal="center" vertical="top"/>
    </xf>
    <xf numFmtId="9" fontId="7" fillId="0" borderId="4" xfId="1" applyFont="1" applyFill="1" applyBorder="1" applyAlignment="1">
      <alignment horizontal="center" vertical="top"/>
    </xf>
    <xf numFmtId="9" fontId="7" fillId="0" borderId="16" xfId="1" applyFont="1" applyFill="1" applyBorder="1" applyAlignment="1">
      <alignment horizontal="center" vertical="top"/>
    </xf>
    <xf numFmtId="0" fontId="2" fillId="5" borderId="4" xfId="0" applyFont="1" applyFill="1" applyBorder="1" applyAlignment="1">
      <alignment horizontal="center" vertical="top" wrapText="1"/>
    </xf>
    <xf numFmtId="0" fontId="2" fillId="5" borderId="24" xfId="0" applyFont="1" applyFill="1" applyBorder="1" applyAlignment="1">
      <alignment horizontal="center" vertical="top" wrapText="1"/>
    </xf>
    <xf numFmtId="9" fontId="15" fillId="0" borderId="7" xfId="1" applyNumberFormat="1" applyFont="1" applyFill="1" applyBorder="1" applyAlignment="1">
      <alignment horizontal="center" vertical="top" wrapText="1"/>
    </xf>
    <xf numFmtId="9" fontId="15" fillId="2" borderId="8" xfId="1" applyNumberFormat="1" applyFont="1" applyFill="1" applyBorder="1" applyAlignment="1">
      <alignment horizontal="center" vertical="top" wrapText="1"/>
    </xf>
    <xf numFmtId="3" fontId="2" fillId="2" borderId="23" xfId="1" applyNumberFormat="1" applyFont="1" applyFill="1" applyBorder="1" applyAlignment="1">
      <alignment horizontal="center" vertical="top"/>
    </xf>
    <xf numFmtId="9" fontId="3" fillId="4" borderId="32" xfId="1" applyFont="1" applyFill="1" applyBorder="1" applyAlignment="1">
      <alignment horizontal="center" vertical="top"/>
    </xf>
    <xf numFmtId="1" fontId="9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center" vertical="top"/>
    </xf>
    <xf numFmtId="0" fontId="2" fillId="0" borderId="33" xfId="0" applyFont="1" applyFill="1" applyBorder="1" applyAlignment="1">
      <alignment horizontal="center" vertical="top"/>
    </xf>
    <xf numFmtId="0" fontId="2" fillId="0" borderId="35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/>
    </xf>
    <xf numFmtId="3" fontId="3" fillId="3" borderId="4" xfId="0" applyNumberFormat="1" applyFont="1" applyFill="1" applyBorder="1" applyAlignment="1">
      <alignment horizontal="center" vertical="top"/>
    </xf>
    <xf numFmtId="1" fontId="3" fillId="3" borderId="5" xfId="0" applyNumberFormat="1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3" fontId="3" fillId="3" borderId="5" xfId="0" applyNumberFormat="1" applyFont="1" applyFill="1" applyBorder="1" applyAlignment="1">
      <alignment horizontal="center" vertical="top" wrapText="1"/>
    </xf>
    <xf numFmtId="3" fontId="3" fillId="3" borderId="6" xfId="0" applyNumberFormat="1" applyFont="1" applyFill="1" applyBorder="1" applyAlignment="1">
      <alignment horizontal="center" vertical="top"/>
    </xf>
    <xf numFmtId="9" fontId="3" fillId="2" borderId="34" xfId="1" applyFont="1" applyFill="1" applyBorder="1" applyAlignment="1">
      <alignment horizontal="center" vertical="top"/>
    </xf>
    <xf numFmtId="3" fontId="3" fillId="0" borderId="4" xfId="0" applyNumberFormat="1" applyFont="1" applyFill="1" applyBorder="1" applyAlignment="1">
      <alignment horizontal="center" vertical="top" wrapText="1"/>
    </xf>
    <xf numFmtId="3" fontId="3" fillId="3" borderId="5" xfId="0" applyNumberFormat="1" applyFont="1" applyFill="1" applyBorder="1" applyAlignment="1">
      <alignment horizontal="center" vertical="top"/>
    </xf>
    <xf numFmtId="3" fontId="5" fillId="3" borderId="5" xfId="0" applyNumberFormat="1" applyFont="1" applyFill="1" applyBorder="1" applyAlignment="1">
      <alignment horizontal="center" vertical="top" wrapText="1"/>
    </xf>
    <xf numFmtId="3" fontId="3" fillId="3" borderId="16" xfId="0" applyNumberFormat="1" applyFont="1" applyFill="1" applyBorder="1" applyAlignment="1">
      <alignment horizontal="center" vertical="top"/>
    </xf>
    <xf numFmtId="9" fontId="15" fillId="3" borderId="7" xfId="1" applyNumberFormat="1" applyFont="1" applyFill="1" applyBorder="1" applyAlignment="1">
      <alignment horizontal="center" vertical="top" wrapText="1"/>
    </xf>
    <xf numFmtId="1" fontId="6" fillId="3" borderId="20" xfId="1" applyNumberFormat="1" applyFont="1" applyFill="1" applyBorder="1" applyAlignment="1">
      <alignment horizontal="center" vertical="top"/>
    </xf>
    <xf numFmtId="9" fontId="3" fillId="3" borderId="4" xfId="1" applyFont="1" applyFill="1" applyBorder="1" applyAlignment="1">
      <alignment horizontal="center" vertical="top"/>
    </xf>
    <xf numFmtId="9" fontId="3" fillId="3" borderId="6" xfId="1" applyFont="1" applyFill="1" applyBorder="1" applyAlignment="1">
      <alignment horizontal="center" vertical="top"/>
    </xf>
    <xf numFmtId="3" fontId="6" fillId="3" borderId="20" xfId="1" applyNumberFormat="1" applyFont="1" applyFill="1" applyBorder="1" applyAlignment="1">
      <alignment horizontal="center" vertical="top"/>
    </xf>
    <xf numFmtId="1" fontId="3" fillId="3" borderId="36" xfId="1" applyNumberFormat="1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left" vertical="top" wrapText="1"/>
    </xf>
    <xf numFmtId="1" fontId="3" fillId="3" borderId="37" xfId="1" applyNumberFormat="1" applyFont="1" applyFill="1" applyBorder="1" applyAlignment="1">
      <alignment horizontal="center" vertical="top"/>
    </xf>
    <xf numFmtId="3" fontId="3" fillId="0" borderId="4" xfId="0" applyNumberFormat="1" applyFont="1" applyFill="1" applyBorder="1" applyAlignment="1">
      <alignment horizontal="center" vertical="top"/>
    </xf>
    <xf numFmtId="3" fontId="3" fillId="0" borderId="5" xfId="0" applyNumberFormat="1" applyFont="1" applyFill="1" applyBorder="1" applyAlignment="1">
      <alignment horizontal="center" vertical="top"/>
    </xf>
    <xf numFmtId="1" fontId="3" fillId="0" borderId="5" xfId="1" applyNumberFormat="1" applyFont="1" applyFill="1" applyBorder="1" applyAlignment="1">
      <alignment horizontal="center" vertical="top"/>
    </xf>
    <xf numFmtId="1" fontId="3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3" fontId="3" fillId="0" borderId="16" xfId="0" applyNumberFormat="1" applyFont="1" applyFill="1" applyBorder="1" applyAlignment="1">
      <alignment horizontal="center" vertical="top"/>
    </xf>
    <xf numFmtId="1" fontId="6" fillId="0" borderId="20" xfId="1" applyNumberFormat="1" applyFont="1" applyFill="1" applyBorder="1" applyAlignment="1">
      <alignment horizontal="center" vertical="top"/>
    </xf>
    <xf numFmtId="9" fontId="3" fillId="0" borderId="6" xfId="1" applyFont="1" applyFill="1" applyBorder="1" applyAlignment="1">
      <alignment horizontal="center" vertical="top"/>
    </xf>
    <xf numFmtId="3" fontId="6" fillId="0" borderId="20" xfId="1" applyNumberFormat="1" applyFont="1" applyFill="1" applyBorder="1" applyAlignment="1">
      <alignment horizontal="center" vertical="top"/>
    </xf>
    <xf numFmtId="3" fontId="3" fillId="0" borderId="17" xfId="0" applyNumberFormat="1" applyFont="1" applyFill="1" applyBorder="1" applyAlignment="1">
      <alignment horizontal="center" vertical="top"/>
    </xf>
    <xf numFmtId="3" fontId="3" fillId="3" borderId="17" xfId="0" applyNumberFormat="1" applyFont="1" applyFill="1" applyBorder="1" applyAlignment="1">
      <alignment horizontal="center" vertical="top"/>
    </xf>
    <xf numFmtId="9" fontId="3" fillId="3" borderId="16" xfId="1" applyFont="1" applyFill="1" applyBorder="1" applyAlignment="1">
      <alignment horizontal="center" vertical="top"/>
    </xf>
    <xf numFmtId="0" fontId="3" fillId="3" borderId="38" xfId="0" applyFont="1" applyFill="1" applyBorder="1" applyAlignment="1">
      <alignment horizontal="left" vertical="top" wrapText="1"/>
    </xf>
    <xf numFmtId="3" fontId="3" fillId="3" borderId="39" xfId="0" applyNumberFormat="1" applyFont="1" applyFill="1" applyBorder="1" applyAlignment="1">
      <alignment horizontal="center" vertical="top"/>
    </xf>
    <xf numFmtId="3" fontId="3" fillId="3" borderId="36" xfId="0" applyNumberFormat="1" applyFont="1" applyFill="1" applyBorder="1" applyAlignment="1">
      <alignment horizontal="center" vertical="top"/>
    </xf>
    <xf numFmtId="1" fontId="3" fillId="3" borderId="36" xfId="0" applyNumberFormat="1" applyFont="1" applyFill="1" applyBorder="1" applyAlignment="1">
      <alignment horizontal="center" vertical="top" wrapText="1"/>
    </xf>
    <xf numFmtId="0" fontId="3" fillId="3" borderId="36" xfId="0" applyFont="1" applyFill="1" applyBorder="1" applyAlignment="1">
      <alignment horizontal="center" vertical="top" wrapText="1"/>
    </xf>
    <xf numFmtId="3" fontId="3" fillId="3" borderId="36" xfId="0" applyNumberFormat="1" applyFont="1" applyFill="1" applyBorder="1" applyAlignment="1">
      <alignment horizontal="center" vertical="top" wrapText="1"/>
    </xf>
    <xf numFmtId="3" fontId="3" fillId="3" borderId="40" xfId="0" applyNumberFormat="1" applyFont="1" applyFill="1" applyBorder="1" applyAlignment="1">
      <alignment horizontal="center" vertical="top"/>
    </xf>
    <xf numFmtId="9" fontId="15" fillId="3" borderId="31" xfId="1" applyNumberFormat="1" applyFont="1" applyFill="1" applyBorder="1" applyAlignment="1">
      <alignment horizontal="center" vertical="top" wrapText="1"/>
    </xf>
    <xf numFmtId="1" fontId="6" fillId="3" borderId="41" xfId="1" applyNumberFormat="1" applyFont="1" applyFill="1" applyBorder="1" applyAlignment="1">
      <alignment horizontal="center" vertical="top"/>
    </xf>
    <xf numFmtId="9" fontId="3" fillId="3" borderId="42" xfId="1" applyFont="1" applyFill="1" applyBorder="1" applyAlignment="1">
      <alignment horizontal="center" vertical="top"/>
    </xf>
    <xf numFmtId="9" fontId="3" fillId="3" borderId="38" xfId="1" applyFont="1" applyFill="1" applyBorder="1" applyAlignment="1">
      <alignment horizontal="center" vertical="top"/>
    </xf>
    <xf numFmtId="3" fontId="6" fillId="3" borderId="41" xfId="1" applyNumberFormat="1" applyFont="1" applyFill="1" applyBorder="1" applyAlignment="1">
      <alignment horizontal="center" vertical="top"/>
    </xf>
    <xf numFmtId="3" fontId="3" fillId="3" borderId="20" xfId="0" applyNumberFormat="1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0" fontId="17" fillId="6" borderId="43" xfId="0" applyFont="1" applyFill="1" applyBorder="1" applyAlignment="1">
      <alignment horizontal="left" wrapText="1" readingOrder="1"/>
    </xf>
    <xf numFmtId="0" fontId="17" fillId="6" borderId="43" xfId="0" applyFont="1" applyFill="1" applyBorder="1" applyAlignment="1">
      <alignment horizontal="center" wrapText="1" readingOrder="1"/>
    </xf>
    <xf numFmtId="0" fontId="17" fillId="6" borderId="43" xfId="0" applyFont="1" applyFill="1" applyBorder="1" applyAlignment="1">
      <alignment horizontal="center" vertical="center" wrapText="1" readingOrder="1"/>
    </xf>
    <xf numFmtId="0" fontId="18" fillId="0" borderId="0" xfId="0" applyFont="1"/>
    <xf numFmtId="0" fontId="19" fillId="7" borderId="44" xfId="0" applyFont="1" applyFill="1" applyBorder="1" applyAlignment="1">
      <alignment horizontal="left" wrapText="1" readingOrder="1"/>
    </xf>
    <xf numFmtId="0" fontId="19" fillId="7" borderId="44" xfId="0" applyFont="1" applyFill="1" applyBorder="1" applyAlignment="1">
      <alignment horizontal="center" wrapText="1" readingOrder="1"/>
    </xf>
    <xf numFmtId="0" fontId="19" fillId="7" borderId="44" xfId="0" applyFont="1" applyFill="1" applyBorder="1" applyAlignment="1">
      <alignment horizontal="center" vertical="center" wrapText="1" readingOrder="1"/>
    </xf>
    <xf numFmtId="0" fontId="19" fillId="8" borderId="45" xfId="0" applyFont="1" applyFill="1" applyBorder="1" applyAlignment="1">
      <alignment horizontal="left" wrapText="1" readingOrder="1"/>
    </xf>
    <xf numFmtId="0" fontId="19" fillId="8" borderId="45" xfId="0" applyFont="1" applyFill="1" applyBorder="1" applyAlignment="1">
      <alignment horizontal="center" wrapText="1" readingOrder="1"/>
    </xf>
    <xf numFmtId="0" fontId="19" fillId="8" borderId="45" xfId="0" applyFont="1" applyFill="1" applyBorder="1" applyAlignment="1">
      <alignment horizontal="center" vertical="center" wrapText="1" readingOrder="1"/>
    </xf>
    <xf numFmtId="0" fontId="19" fillId="7" borderId="45" xfId="0" applyFont="1" applyFill="1" applyBorder="1" applyAlignment="1">
      <alignment horizontal="left" wrapText="1" readingOrder="1"/>
    </xf>
    <xf numFmtId="0" fontId="19" fillId="7" borderId="45" xfId="0" applyFont="1" applyFill="1" applyBorder="1" applyAlignment="1">
      <alignment horizontal="center" wrapText="1" readingOrder="1"/>
    </xf>
    <xf numFmtId="0" fontId="19" fillId="7" borderId="45" xfId="0" applyFont="1" applyFill="1" applyBorder="1" applyAlignment="1">
      <alignment horizontal="center" vertical="center" wrapText="1" readingOrder="1"/>
    </xf>
    <xf numFmtId="0" fontId="16" fillId="9" borderId="3" xfId="0" applyFont="1" applyFill="1" applyBorder="1" applyAlignment="1">
      <alignment horizontal="left" vertical="top" wrapText="1"/>
    </xf>
    <xf numFmtId="0" fontId="8" fillId="0" borderId="26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080D-5593-48B9-891D-076FE9748522}">
  <dimension ref="A1:AM72"/>
  <sheetViews>
    <sheetView tabSelected="1" zoomScale="120" zoomScaleNormal="12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Q1" sqref="Q1:Q1048576"/>
    </sheetView>
  </sheetViews>
  <sheetFormatPr baseColWidth="10" defaultColWidth="8.33203125" defaultRowHeight="14" x14ac:dyDescent="0.2"/>
  <cols>
    <col min="1" max="1" width="14.1640625" style="24" customWidth="1"/>
    <col min="2" max="2" width="33.83203125" style="6" customWidth="1"/>
    <col min="3" max="3" width="8.1640625" style="1" customWidth="1"/>
    <col min="4" max="4" width="7.1640625" style="1" customWidth="1"/>
    <col min="5" max="5" width="8.1640625" style="19" customWidth="1"/>
    <col min="6" max="6" width="7.5" style="7" customWidth="1"/>
    <col min="7" max="7" width="8" style="7" customWidth="1"/>
    <col min="8" max="8" width="9.33203125" style="2" customWidth="1"/>
    <col min="9" max="9" width="10.6640625" style="7" customWidth="1"/>
    <col min="10" max="10" width="9.83203125" style="7" customWidth="1"/>
    <col min="11" max="11" width="10" style="19" customWidth="1"/>
    <col min="12" max="12" width="8.33203125" style="7" customWidth="1"/>
    <col min="13" max="13" width="9.83203125" style="7" customWidth="1"/>
    <col min="14" max="14" width="8.83203125" style="21" customWidth="1"/>
    <col min="15" max="15" width="8.33203125" style="7" customWidth="1"/>
    <col min="16" max="16" width="9.6640625" style="7" customWidth="1"/>
    <col min="17" max="22" width="8.33203125" style="14"/>
    <col min="23" max="39" width="8.33203125" style="23"/>
    <col min="40" max="16384" width="8.33203125" style="2"/>
  </cols>
  <sheetData>
    <row r="1" spans="1:39" ht="50" customHeight="1" thickBot="1" x14ac:dyDescent="0.25">
      <c r="A1" s="174" t="s">
        <v>69</v>
      </c>
      <c r="B1" s="175"/>
      <c r="E1" s="83"/>
      <c r="F1" s="84"/>
      <c r="G1" s="84"/>
      <c r="H1" s="27"/>
      <c r="I1" s="27"/>
      <c r="J1" s="47" t="s">
        <v>28</v>
      </c>
      <c r="K1" s="95"/>
      <c r="L1" s="172" t="s">
        <v>41</v>
      </c>
      <c r="M1" s="173"/>
      <c r="N1" s="91"/>
      <c r="O1" s="172" t="s">
        <v>42</v>
      </c>
      <c r="P1" s="173"/>
    </row>
    <row r="2" spans="1:39" ht="72" customHeight="1" thickBot="1" x14ac:dyDescent="0.25">
      <c r="A2" s="76" t="s">
        <v>25</v>
      </c>
      <c r="B2" s="77" t="s">
        <v>26</v>
      </c>
      <c r="C2" s="85" t="s">
        <v>38</v>
      </c>
      <c r="D2" s="86" t="s">
        <v>39</v>
      </c>
      <c r="E2" s="87" t="s">
        <v>29</v>
      </c>
      <c r="F2" s="45" t="s">
        <v>33</v>
      </c>
      <c r="G2" s="45" t="s">
        <v>34</v>
      </c>
      <c r="H2" s="45" t="s">
        <v>32</v>
      </c>
      <c r="I2" s="46" t="s">
        <v>35</v>
      </c>
      <c r="J2" s="47" t="s">
        <v>27</v>
      </c>
      <c r="K2" s="90" t="s">
        <v>36</v>
      </c>
      <c r="L2" s="63" t="s">
        <v>31</v>
      </c>
      <c r="M2" s="64" t="s">
        <v>24</v>
      </c>
      <c r="N2" s="108" t="s">
        <v>43</v>
      </c>
      <c r="O2" s="63" t="s">
        <v>31</v>
      </c>
      <c r="P2" s="92" t="s">
        <v>24</v>
      </c>
    </row>
    <row r="3" spans="1:39" s="15" customFormat="1" ht="20" customHeight="1" thickBot="1" x14ac:dyDescent="0.25">
      <c r="A3" s="81" t="s">
        <v>0</v>
      </c>
      <c r="B3" s="78" t="s">
        <v>52</v>
      </c>
      <c r="C3" s="73">
        <v>725</v>
      </c>
      <c r="D3" s="33">
        <v>0</v>
      </c>
      <c r="E3" s="34">
        <f>C3+(D3*22)</f>
        <v>725</v>
      </c>
      <c r="F3" s="32">
        <v>4</v>
      </c>
      <c r="G3" s="32">
        <v>0</v>
      </c>
      <c r="H3" s="32">
        <v>43</v>
      </c>
      <c r="I3" s="65">
        <v>704</v>
      </c>
      <c r="J3" s="104">
        <v>0.43181818181818182</v>
      </c>
      <c r="K3" s="60">
        <v>747</v>
      </c>
      <c r="L3" s="57">
        <f t="shared" ref="L3:L10" si="0">$K3/C3</f>
        <v>1.0303448275862068</v>
      </c>
      <c r="M3" s="35" t="s">
        <v>44</v>
      </c>
      <c r="N3" s="96" t="s">
        <v>44</v>
      </c>
      <c r="O3" s="97" t="s">
        <v>44</v>
      </c>
      <c r="P3" s="98" t="s">
        <v>44</v>
      </c>
      <c r="Q3" s="16"/>
      <c r="R3" s="16"/>
      <c r="S3" s="16"/>
      <c r="T3" s="16"/>
      <c r="U3" s="16"/>
      <c r="V3" s="16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</row>
    <row r="4" spans="1:39" s="13" customFormat="1" ht="20" customHeight="1" thickTop="1" thickBot="1" x14ac:dyDescent="0.25">
      <c r="A4" s="110"/>
      <c r="B4" s="79" t="s">
        <v>51</v>
      </c>
      <c r="C4" s="74">
        <v>725</v>
      </c>
      <c r="D4" s="36">
        <v>4</v>
      </c>
      <c r="E4" s="37">
        <f>C4+(D4*22)</f>
        <v>813</v>
      </c>
      <c r="F4" s="39">
        <v>4</v>
      </c>
      <c r="G4" s="40">
        <v>0</v>
      </c>
      <c r="H4" s="38">
        <v>60</v>
      </c>
      <c r="I4" s="66">
        <v>833</v>
      </c>
      <c r="J4" s="105">
        <v>0.43181818181818182</v>
      </c>
      <c r="K4" s="68">
        <v>893</v>
      </c>
      <c r="L4" s="58">
        <f t="shared" si="0"/>
        <v>1.2317241379310344</v>
      </c>
      <c r="M4" s="41">
        <f>K4/$E$4</f>
        <v>1.0984009840098401</v>
      </c>
      <c r="N4" s="61">
        <v>943</v>
      </c>
      <c r="O4" s="58">
        <f>$N4/C4</f>
        <v>1.3006896551724139</v>
      </c>
      <c r="P4" s="93">
        <f>N4/$E$4</f>
        <v>1.1599015990159902</v>
      </c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s="4" customFormat="1" ht="20" customHeight="1" x14ac:dyDescent="0.2">
      <c r="A5" s="81" t="s">
        <v>1</v>
      </c>
      <c r="B5" s="78" t="s">
        <v>52</v>
      </c>
      <c r="C5" s="73">
        <v>752</v>
      </c>
      <c r="D5" s="33">
        <v>0</v>
      </c>
      <c r="E5" s="34">
        <f t="shared" ref="E5:E13" si="1">C5+(D5*24)</f>
        <v>752</v>
      </c>
      <c r="F5" s="32">
        <v>5</v>
      </c>
      <c r="G5" s="32">
        <v>5</v>
      </c>
      <c r="H5" s="32">
        <v>63</v>
      </c>
      <c r="I5" s="65">
        <v>574</v>
      </c>
      <c r="J5" s="70">
        <v>0.2857142857142857</v>
      </c>
      <c r="K5" s="60">
        <v>637</v>
      </c>
      <c r="L5" s="57">
        <f t="shared" si="0"/>
        <v>0.84707446808510634</v>
      </c>
      <c r="M5" s="35" t="s">
        <v>44</v>
      </c>
      <c r="N5" s="96" t="s">
        <v>44</v>
      </c>
      <c r="O5" s="97" t="s">
        <v>44</v>
      </c>
      <c r="P5" s="98" t="s">
        <v>44</v>
      </c>
      <c r="Q5" s="16"/>
      <c r="R5" s="16"/>
      <c r="S5" s="16"/>
      <c r="T5" s="16"/>
      <c r="U5" s="16"/>
      <c r="V5" s="16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</row>
    <row r="6" spans="1:39" s="3" customFormat="1" ht="20" customHeight="1" thickBot="1" x14ac:dyDescent="0.25">
      <c r="A6" s="110"/>
      <c r="B6" s="79" t="s">
        <v>51</v>
      </c>
      <c r="C6" s="74">
        <v>752</v>
      </c>
      <c r="D6" s="36">
        <v>0</v>
      </c>
      <c r="E6" s="37">
        <f t="shared" si="1"/>
        <v>752</v>
      </c>
      <c r="F6" s="39">
        <v>5</v>
      </c>
      <c r="G6" s="40">
        <v>5</v>
      </c>
      <c r="H6" s="38">
        <v>92</v>
      </c>
      <c r="I6" s="66">
        <f>K6-H6</f>
        <v>566</v>
      </c>
      <c r="J6" s="71">
        <v>0.2857142857142857</v>
      </c>
      <c r="K6" s="68">
        <v>658</v>
      </c>
      <c r="L6" s="58">
        <f t="shared" si="0"/>
        <v>0.875</v>
      </c>
      <c r="M6" s="41" t="s">
        <v>44</v>
      </c>
      <c r="N6" s="61">
        <v>614</v>
      </c>
      <c r="O6" s="58">
        <f>$N6/C6</f>
        <v>0.81648936170212771</v>
      </c>
      <c r="P6" s="93">
        <f>N6/$E6</f>
        <v>0.81648936170212771</v>
      </c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</row>
    <row r="7" spans="1:39" s="16" customFormat="1" ht="20" customHeight="1" thickBot="1" x14ac:dyDescent="0.25">
      <c r="A7" s="102" t="s">
        <v>2</v>
      </c>
      <c r="B7" s="78" t="s">
        <v>52</v>
      </c>
      <c r="C7" s="73">
        <v>553</v>
      </c>
      <c r="D7" s="33">
        <v>6</v>
      </c>
      <c r="E7" s="34">
        <f t="shared" si="1"/>
        <v>697</v>
      </c>
      <c r="F7" s="32">
        <v>0</v>
      </c>
      <c r="G7" s="32">
        <v>0</v>
      </c>
      <c r="H7" s="32">
        <v>0</v>
      </c>
      <c r="I7" s="65">
        <v>714</v>
      </c>
      <c r="J7" s="70">
        <v>0.20168067226890757</v>
      </c>
      <c r="K7" s="60">
        <v>714</v>
      </c>
      <c r="L7" s="57">
        <f t="shared" si="0"/>
        <v>1.2911392405063291</v>
      </c>
      <c r="M7" s="35">
        <f>K7/$E7</f>
        <v>1.024390243902439</v>
      </c>
      <c r="N7" s="99" t="s">
        <v>44</v>
      </c>
      <c r="O7" s="100" t="s">
        <v>44</v>
      </c>
      <c r="P7" s="101" t="s">
        <v>44</v>
      </c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</row>
    <row r="8" spans="1:39" s="12" customFormat="1" ht="20" customHeight="1" thickTop="1" thickBot="1" x14ac:dyDescent="0.25">
      <c r="A8" s="48"/>
      <c r="B8" s="79" t="s">
        <v>49</v>
      </c>
      <c r="C8" s="74">
        <v>553</v>
      </c>
      <c r="D8" s="36">
        <v>10</v>
      </c>
      <c r="E8" s="37">
        <f t="shared" si="1"/>
        <v>793</v>
      </c>
      <c r="F8" s="39">
        <v>1</v>
      </c>
      <c r="G8" s="40">
        <v>0</v>
      </c>
      <c r="H8" s="38">
        <v>14</v>
      </c>
      <c r="I8" s="66">
        <f>K8-H8</f>
        <v>498</v>
      </c>
      <c r="J8" s="71">
        <v>7.3122529644268769E-2</v>
      </c>
      <c r="K8" s="68">
        <v>512</v>
      </c>
      <c r="L8" s="58">
        <f t="shared" si="0"/>
        <v>0.92585895117540684</v>
      </c>
      <c r="M8" s="41">
        <f>K8/$E8</f>
        <v>0.64564943253467844</v>
      </c>
      <c r="N8" s="61">
        <v>595</v>
      </c>
      <c r="O8" s="58">
        <f>$N8/C8</f>
        <v>1.0759493670886076</v>
      </c>
      <c r="P8" s="93">
        <f>N8/$E8</f>
        <v>0.75031525851197978</v>
      </c>
      <c r="Q8" s="14"/>
      <c r="R8" s="14"/>
      <c r="S8" s="14"/>
      <c r="T8" s="14"/>
      <c r="U8" s="14"/>
      <c r="V8" s="14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</row>
    <row r="9" spans="1:39" s="23" customFormat="1" ht="20" customHeight="1" thickBot="1" x14ac:dyDescent="0.25">
      <c r="A9" s="111"/>
      <c r="B9" s="130" t="s">
        <v>50</v>
      </c>
      <c r="C9" s="120">
        <v>553</v>
      </c>
      <c r="D9" s="121">
        <v>10</v>
      </c>
      <c r="E9" s="131">
        <f t="shared" ref="E9" si="2">C9+(D9*24)</f>
        <v>793</v>
      </c>
      <c r="F9" s="115">
        <v>2</v>
      </c>
      <c r="G9" s="116">
        <v>0</v>
      </c>
      <c r="H9" s="122">
        <v>32</v>
      </c>
      <c r="I9" s="123">
        <v>551</v>
      </c>
      <c r="J9" s="124">
        <v>7.0000000000000007E-2</v>
      </c>
      <c r="K9" s="125">
        <f>SUM(H9:I9)</f>
        <v>583</v>
      </c>
      <c r="L9" s="126">
        <f t="shared" ref="L9" si="3">$K9/C9</f>
        <v>1.0542495479204339</v>
      </c>
      <c r="M9" s="127">
        <f t="shared" ref="M9" si="4">K9/$E9</f>
        <v>0.73518284993694827</v>
      </c>
      <c r="N9" s="128">
        <f>628+H9</f>
        <v>660</v>
      </c>
      <c r="O9" s="126">
        <f t="shared" ref="O9" si="5">$N9/C9</f>
        <v>1.1934900542495479</v>
      </c>
      <c r="P9" s="127">
        <f t="shared" ref="P9" si="6">N9/$E9</f>
        <v>0.83228247162673397</v>
      </c>
    </row>
    <row r="10" spans="1:39" s="16" customFormat="1" ht="20" customHeight="1" thickBot="1" x14ac:dyDescent="0.25">
      <c r="A10" s="81" t="s">
        <v>21</v>
      </c>
      <c r="B10" s="78" t="s">
        <v>52</v>
      </c>
      <c r="C10" s="73">
        <v>465</v>
      </c>
      <c r="D10" s="33">
        <v>8</v>
      </c>
      <c r="E10" s="34">
        <f t="shared" si="1"/>
        <v>657</v>
      </c>
      <c r="F10" s="32">
        <v>3</v>
      </c>
      <c r="G10" s="32">
        <v>0</v>
      </c>
      <c r="H10" s="32">
        <v>35</v>
      </c>
      <c r="I10" s="65">
        <v>554</v>
      </c>
      <c r="J10" s="70">
        <v>0.2640144665461121</v>
      </c>
      <c r="K10" s="60">
        <v>589</v>
      </c>
      <c r="L10" s="57">
        <f t="shared" si="0"/>
        <v>1.2666666666666666</v>
      </c>
      <c r="M10" s="35">
        <f>K10/$E10</f>
        <v>0.8964992389649924</v>
      </c>
      <c r="N10" s="99" t="s">
        <v>44</v>
      </c>
      <c r="O10" s="100" t="s">
        <v>44</v>
      </c>
      <c r="P10" s="101" t="s">
        <v>44</v>
      </c>
      <c r="Q10" s="48"/>
      <c r="R10" s="48"/>
      <c r="S10" s="48"/>
      <c r="T10" s="48"/>
      <c r="U10" s="48"/>
      <c r="V10" s="4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</row>
    <row r="11" spans="1:39" s="12" customFormat="1" ht="23" customHeight="1" thickTop="1" thickBot="1" x14ac:dyDescent="0.25">
      <c r="A11" s="110"/>
      <c r="B11" s="79" t="s">
        <v>46</v>
      </c>
      <c r="C11" s="74">
        <v>684</v>
      </c>
      <c r="D11" s="36">
        <v>6</v>
      </c>
      <c r="E11" s="37">
        <f t="shared" si="1"/>
        <v>828</v>
      </c>
      <c r="F11" s="39">
        <v>3</v>
      </c>
      <c r="G11" s="40">
        <v>0</v>
      </c>
      <c r="H11" s="38">
        <v>38</v>
      </c>
      <c r="I11" s="66"/>
      <c r="J11" s="71">
        <v>0.2640144665461121</v>
      </c>
      <c r="K11" s="68">
        <v>594</v>
      </c>
      <c r="L11" s="58">
        <f t="shared" ref="L11" si="7">$K11/C11</f>
        <v>0.86842105263157898</v>
      </c>
      <c r="M11" s="41">
        <f>K11/$E11</f>
        <v>0.71739130434782605</v>
      </c>
      <c r="N11" s="62">
        <v>590</v>
      </c>
      <c r="O11" s="58">
        <f>$N11/C11</f>
        <v>0.86257309941520466</v>
      </c>
      <c r="P11" s="93">
        <f>N11/$E11</f>
        <v>0.7125603864734299</v>
      </c>
      <c r="Q11" s="9"/>
      <c r="R11" s="9"/>
      <c r="S11" s="9"/>
      <c r="T11" s="9"/>
      <c r="U11" s="9"/>
      <c r="V11" s="9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</row>
    <row r="12" spans="1:39" s="17" customFormat="1" ht="20" customHeight="1" thickBot="1" x14ac:dyDescent="0.25">
      <c r="A12" s="102" t="s">
        <v>37</v>
      </c>
      <c r="B12" s="157" t="s">
        <v>52</v>
      </c>
      <c r="C12" s="73">
        <v>684</v>
      </c>
      <c r="D12" s="33">
        <v>6</v>
      </c>
      <c r="E12" s="34">
        <f t="shared" si="1"/>
        <v>828</v>
      </c>
      <c r="F12" s="32">
        <v>3</v>
      </c>
      <c r="G12" s="32">
        <v>1</v>
      </c>
      <c r="H12" s="32">
        <v>27</v>
      </c>
      <c r="I12" s="65">
        <v>708</v>
      </c>
      <c r="J12" s="70">
        <v>0.1440677966101695</v>
      </c>
      <c r="K12" s="60">
        <v>735</v>
      </c>
      <c r="L12" s="57">
        <f t="shared" ref="L12:L19" si="8">$K12/C12</f>
        <v>1.0745614035087718</v>
      </c>
      <c r="M12" s="35">
        <f t="shared" ref="M12:M19" si="9">K12/$E12</f>
        <v>0.8876811594202898</v>
      </c>
      <c r="N12" s="99" t="s">
        <v>44</v>
      </c>
      <c r="O12" s="100" t="s">
        <v>44</v>
      </c>
      <c r="P12" s="101" t="s">
        <v>44</v>
      </c>
      <c r="Q12" s="9"/>
      <c r="R12" s="9"/>
      <c r="S12" s="9"/>
      <c r="T12" s="9"/>
      <c r="U12" s="9"/>
      <c r="V12" s="9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</row>
    <row r="13" spans="1:39" s="12" customFormat="1" ht="19" customHeight="1" thickTop="1" thickBot="1" x14ac:dyDescent="0.25">
      <c r="A13" s="113"/>
      <c r="B13" s="79" t="s">
        <v>45</v>
      </c>
      <c r="C13" s="74">
        <v>684</v>
      </c>
      <c r="D13" s="36">
        <v>6</v>
      </c>
      <c r="E13" s="37">
        <f t="shared" si="1"/>
        <v>828</v>
      </c>
      <c r="F13" s="39">
        <v>4</v>
      </c>
      <c r="G13" s="40">
        <v>1</v>
      </c>
      <c r="H13" s="38">
        <v>60</v>
      </c>
      <c r="I13" s="66">
        <f>K13-H13</f>
        <v>719</v>
      </c>
      <c r="J13" s="71">
        <v>0.13458950201884254</v>
      </c>
      <c r="K13" s="68">
        <v>779</v>
      </c>
      <c r="L13" s="58">
        <f t="shared" si="8"/>
        <v>1.1388888888888888</v>
      </c>
      <c r="M13" s="41">
        <f t="shared" si="9"/>
        <v>0.9408212560386473</v>
      </c>
      <c r="N13" s="61">
        <v>740</v>
      </c>
      <c r="O13" s="58">
        <f>$N13/C13</f>
        <v>1.0818713450292399</v>
      </c>
      <c r="P13" s="93">
        <f>N13/$E13</f>
        <v>0.893719806763285</v>
      </c>
      <c r="Q13" s="9"/>
      <c r="R13" s="9"/>
      <c r="S13" s="9"/>
      <c r="T13" s="9"/>
      <c r="U13" s="9"/>
      <c r="V13" s="9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</row>
    <row r="14" spans="1:39" s="23" customFormat="1" ht="20" customHeight="1" thickBot="1" x14ac:dyDescent="0.25">
      <c r="A14" s="111"/>
      <c r="B14" s="130" t="s">
        <v>50</v>
      </c>
      <c r="C14" s="114">
        <v>684</v>
      </c>
      <c r="D14" s="121">
        <v>6</v>
      </c>
      <c r="E14" s="34">
        <f t="shared" ref="E14" si="10">C14+(D14*24)</f>
        <v>828</v>
      </c>
      <c r="F14" s="115">
        <v>4</v>
      </c>
      <c r="G14" s="116">
        <v>1</v>
      </c>
      <c r="H14" s="117">
        <v>60</v>
      </c>
      <c r="I14" s="123">
        <v>605</v>
      </c>
      <c r="J14" s="124">
        <v>0.155</v>
      </c>
      <c r="K14" s="125">
        <v>671</v>
      </c>
      <c r="L14" s="126">
        <f t="shared" ref="L14" si="11">$K14/C14</f>
        <v>0.98099415204678364</v>
      </c>
      <c r="M14" s="127">
        <f t="shared" ref="M14" si="12">K14/$E14</f>
        <v>0.81038647342995174</v>
      </c>
      <c r="N14" s="128">
        <v>642</v>
      </c>
      <c r="O14" s="126">
        <f t="shared" ref="O14" si="13">$N14/C14</f>
        <v>0.93859649122807021</v>
      </c>
      <c r="P14" s="127">
        <f t="shared" ref="P14" si="14">N14/$E14</f>
        <v>0.77536231884057971</v>
      </c>
    </row>
    <row r="15" spans="1:39" s="17" customFormat="1" ht="20" customHeight="1" thickBot="1" x14ac:dyDescent="0.25">
      <c r="A15" s="81" t="s">
        <v>3</v>
      </c>
      <c r="B15" s="78" t="s">
        <v>52</v>
      </c>
      <c r="C15" s="73">
        <v>460</v>
      </c>
      <c r="D15" s="33">
        <v>8</v>
      </c>
      <c r="E15" s="34">
        <f t="shared" ref="E15:E22" si="15">C15+(D15*22)</f>
        <v>636</v>
      </c>
      <c r="F15" s="32">
        <v>4</v>
      </c>
      <c r="G15" s="32">
        <v>0</v>
      </c>
      <c r="H15" s="32">
        <v>49</v>
      </c>
      <c r="I15" s="65">
        <v>399</v>
      </c>
      <c r="J15" s="70">
        <v>0.59899749373433586</v>
      </c>
      <c r="K15" s="60">
        <v>448</v>
      </c>
      <c r="L15" s="57">
        <f t="shared" si="8"/>
        <v>0.97391304347826091</v>
      </c>
      <c r="M15" s="35">
        <f t="shared" si="9"/>
        <v>0.70440251572327039</v>
      </c>
      <c r="N15" s="99" t="s">
        <v>44</v>
      </c>
      <c r="O15" s="100" t="s">
        <v>44</v>
      </c>
      <c r="P15" s="101" t="s">
        <v>44</v>
      </c>
      <c r="Q15" s="9"/>
      <c r="R15" s="9"/>
      <c r="S15" s="9"/>
      <c r="T15" s="9"/>
      <c r="U15" s="9"/>
      <c r="V15" s="9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</row>
    <row r="16" spans="1:39" s="14" customFormat="1" ht="20" customHeight="1" thickTop="1" thickBot="1" x14ac:dyDescent="0.25">
      <c r="A16" s="110"/>
      <c r="B16" s="79" t="s">
        <v>51</v>
      </c>
      <c r="C16" s="74">
        <v>460</v>
      </c>
      <c r="D16" s="36">
        <v>8</v>
      </c>
      <c r="E16" s="37">
        <f t="shared" si="15"/>
        <v>636</v>
      </c>
      <c r="F16" s="39">
        <v>4</v>
      </c>
      <c r="G16" s="40">
        <v>0</v>
      </c>
      <c r="H16" s="38">
        <v>60</v>
      </c>
      <c r="I16" s="66">
        <f>K16-H16</f>
        <v>481</v>
      </c>
      <c r="J16" s="71">
        <v>0.59899749373433586</v>
      </c>
      <c r="K16" s="68">
        <v>541</v>
      </c>
      <c r="L16" s="58">
        <f t="shared" si="8"/>
        <v>1.1760869565217391</v>
      </c>
      <c r="M16" s="41">
        <f t="shared" si="9"/>
        <v>0.85062893081761004</v>
      </c>
      <c r="N16" s="61">
        <v>569</v>
      </c>
      <c r="O16" s="58">
        <f>$N16/C16</f>
        <v>1.2369565217391305</v>
      </c>
      <c r="P16" s="93">
        <f>N16/$E16</f>
        <v>0.89465408805031443</v>
      </c>
      <c r="Q16" s="9"/>
      <c r="R16" s="9"/>
      <c r="S16" s="9"/>
      <c r="T16" s="9"/>
      <c r="U16" s="9"/>
      <c r="V16" s="9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</row>
    <row r="17" spans="1:39" s="4" customFormat="1" ht="20" customHeight="1" x14ac:dyDescent="0.2">
      <c r="A17" s="81" t="s">
        <v>4</v>
      </c>
      <c r="B17" s="78" t="s">
        <v>52</v>
      </c>
      <c r="C17" s="73">
        <v>576</v>
      </c>
      <c r="D17" s="33">
        <v>4</v>
      </c>
      <c r="E17" s="34">
        <f t="shared" si="15"/>
        <v>664</v>
      </c>
      <c r="F17" s="32">
        <v>6</v>
      </c>
      <c r="G17" s="32">
        <v>3</v>
      </c>
      <c r="H17" s="32">
        <v>63</v>
      </c>
      <c r="I17" s="65">
        <v>501</v>
      </c>
      <c r="J17" s="70">
        <v>0.60199999999999998</v>
      </c>
      <c r="K17" s="60">
        <v>564</v>
      </c>
      <c r="L17" s="57">
        <f t="shared" si="8"/>
        <v>0.97916666666666663</v>
      </c>
      <c r="M17" s="35">
        <f t="shared" si="9"/>
        <v>0.8493975903614458</v>
      </c>
      <c r="N17" s="99" t="s">
        <v>44</v>
      </c>
      <c r="O17" s="100" t="s">
        <v>44</v>
      </c>
      <c r="P17" s="101" t="s">
        <v>44</v>
      </c>
      <c r="Q17" s="48"/>
      <c r="R17" s="48"/>
      <c r="S17" s="48"/>
      <c r="T17" s="48"/>
      <c r="U17" s="48"/>
      <c r="V17" s="4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1:39" ht="21" customHeight="1" thickBot="1" x14ac:dyDescent="0.25">
      <c r="A18" s="110"/>
      <c r="B18" s="79" t="s">
        <v>51</v>
      </c>
      <c r="C18" s="74">
        <v>576</v>
      </c>
      <c r="D18" s="36">
        <v>4</v>
      </c>
      <c r="E18" s="37">
        <f t="shared" si="15"/>
        <v>664</v>
      </c>
      <c r="F18" s="39">
        <v>6</v>
      </c>
      <c r="G18" s="40">
        <v>4</v>
      </c>
      <c r="H18" s="38">
        <v>91</v>
      </c>
      <c r="I18" s="66">
        <f>K18-H18</f>
        <v>510</v>
      </c>
      <c r="J18" s="71">
        <v>0.60199999999999998</v>
      </c>
      <c r="K18" s="68">
        <v>601</v>
      </c>
      <c r="L18" s="58">
        <f t="shared" si="8"/>
        <v>1.0434027777777777</v>
      </c>
      <c r="M18" s="41">
        <f t="shared" si="9"/>
        <v>0.90512048192771088</v>
      </c>
      <c r="N18" s="61">
        <v>597</v>
      </c>
      <c r="O18" s="58">
        <f>$N18/C18</f>
        <v>1.0364583333333333</v>
      </c>
      <c r="P18" s="93">
        <f>N18/$E18</f>
        <v>0.89909638554216864</v>
      </c>
      <c r="Q18" s="9"/>
      <c r="R18" s="9"/>
      <c r="S18" s="9"/>
      <c r="T18" s="9"/>
      <c r="U18" s="9"/>
      <c r="V18" s="9"/>
    </row>
    <row r="19" spans="1:39" s="17" customFormat="1" ht="20" customHeight="1" thickBot="1" x14ac:dyDescent="0.25">
      <c r="A19" s="81" t="s">
        <v>5</v>
      </c>
      <c r="B19" s="78" t="s">
        <v>52</v>
      </c>
      <c r="C19" s="73">
        <v>436</v>
      </c>
      <c r="D19" s="33">
        <v>3</v>
      </c>
      <c r="E19" s="34">
        <f t="shared" si="15"/>
        <v>502</v>
      </c>
      <c r="F19" s="32">
        <v>3</v>
      </c>
      <c r="G19" s="32">
        <v>3</v>
      </c>
      <c r="H19" s="32">
        <v>46</v>
      </c>
      <c r="I19" s="65">
        <v>401</v>
      </c>
      <c r="J19" s="70">
        <v>0.47630922693266831</v>
      </c>
      <c r="K19" s="60">
        <v>447</v>
      </c>
      <c r="L19" s="57">
        <f t="shared" si="8"/>
        <v>1.025229357798165</v>
      </c>
      <c r="M19" s="35">
        <f t="shared" si="9"/>
        <v>0.89043824701195218</v>
      </c>
      <c r="N19" s="99" t="s">
        <v>44</v>
      </c>
      <c r="O19" s="100" t="s">
        <v>44</v>
      </c>
      <c r="P19" s="101" t="s">
        <v>44</v>
      </c>
      <c r="Q19" s="9"/>
      <c r="R19" s="9"/>
      <c r="S19" s="9"/>
      <c r="T19" s="9"/>
      <c r="U19" s="9"/>
      <c r="V19" s="9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</row>
    <row r="20" spans="1:39" s="12" customFormat="1" ht="20" customHeight="1" thickTop="1" thickBot="1" x14ac:dyDescent="0.25">
      <c r="A20" s="110"/>
      <c r="B20" s="79" t="s">
        <v>51</v>
      </c>
      <c r="C20" s="74">
        <v>436</v>
      </c>
      <c r="D20" s="36">
        <v>3</v>
      </c>
      <c r="E20" s="37">
        <f t="shared" si="15"/>
        <v>502</v>
      </c>
      <c r="F20" s="39">
        <v>3</v>
      </c>
      <c r="G20" s="40">
        <v>3</v>
      </c>
      <c r="H20" s="38">
        <v>48</v>
      </c>
      <c r="I20" s="66"/>
      <c r="J20" s="71">
        <v>0.47630922693266831</v>
      </c>
      <c r="K20" s="68">
        <v>464</v>
      </c>
      <c r="L20" s="58">
        <f t="shared" ref="L20" si="16">$K20/C20</f>
        <v>1.0642201834862386</v>
      </c>
      <c r="M20" s="41">
        <f t="shared" ref="M20" si="17">K20/$E20</f>
        <v>0.92430278884462147</v>
      </c>
      <c r="N20" s="62">
        <v>475</v>
      </c>
      <c r="O20" s="58">
        <f>$N20/C20</f>
        <v>1.0894495412844036</v>
      </c>
      <c r="P20" s="93">
        <f>N20/$E20</f>
        <v>0.94621513944223112</v>
      </c>
      <c r="Q20" s="9"/>
      <c r="R20" s="9"/>
      <c r="S20" s="9"/>
      <c r="T20" s="9"/>
      <c r="U20" s="9"/>
      <c r="V20" s="9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</row>
    <row r="21" spans="1:39" s="5" customFormat="1" ht="20" customHeight="1" x14ac:dyDescent="0.2">
      <c r="A21" s="81" t="s">
        <v>6</v>
      </c>
      <c r="B21" s="78" t="s">
        <v>52</v>
      </c>
      <c r="C21" s="73">
        <v>585</v>
      </c>
      <c r="D21" s="33">
        <v>4</v>
      </c>
      <c r="E21" s="34">
        <f t="shared" si="15"/>
        <v>673</v>
      </c>
      <c r="F21" s="32">
        <v>8</v>
      </c>
      <c r="G21" s="32">
        <v>0</v>
      </c>
      <c r="H21" s="32">
        <v>97</v>
      </c>
      <c r="I21" s="65">
        <v>548</v>
      </c>
      <c r="J21" s="70">
        <v>0.83029197080291972</v>
      </c>
      <c r="K21" s="60">
        <v>645</v>
      </c>
      <c r="L21" s="57">
        <f>$K21/C21</f>
        <v>1.1025641025641026</v>
      </c>
      <c r="M21" s="35">
        <f>K21/$E21</f>
        <v>0.95839524517087671</v>
      </c>
      <c r="N21" s="99" t="s">
        <v>44</v>
      </c>
      <c r="O21" s="100" t="s">
        <v>44</v>
      </c>
      <c r="P21" s="101" t="s">
        <v>44</v>
      </c>
      <c r="Q21" s="9"/>
      <c r="R21" s="9"/>
      <c r="S21" s="9"/>
      <c r="T21" s="9"/>
      <c r="U21" s="9"/>
      <c r="V21" s="9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</row>
    <row r="22" spans="1:39" ht="20" customHeight="1" thickBot="1" x14ac:dyDescent="0.25">
      <c r="A22" s="110"/>
      <c r="B22" s="79" t="s">
        <v>51</v>
      </c>
      <c r="C22" s="74">
        <v>585</v>
      </c>
      <c r="D22" s="36">
        <v>4</v>
      </c>
      <c r="E22" s="37">
        <f t="shared" si="15"/>
        <v>673</v>
      </c>
      <c r="F22" s="39">
        <v>8</v>
      </c>
      <c r="G22" s="40">
        <v>0</v>
      </c>
      <c r="H22" s="38">
        <v>129</v>
      </c>
      <c r="I22" s="66">
        <f>K22-H22</f>
        <v>576</v>
      </c>
      <c r="J22" s="71">
        <v>0.83029197080291972</v>
      </c>
      <c r="K22" s="68">
        <v>705</v>
      </c>
      <c r="L22" s="58">
        <f>$K22/C22</f>
        <v>1.2051282051282051</v>
      </c>
      <c r="M22" s="41">
        <f>K22/$E22</f>
        <v>1.0475482912332839</v>
      </c>
      <c r="N22" s="61">
        <v>703</v>
      </c>
      <c r="O22" s="58">
        <f>$N22/C22</f>
        <v>1.2017094017094017</v>
      </c>
      <c r="P22" s="93">
        <f>N22/$E22</f>
        <v>1.0445765230312036</v>
      </c>
      <c r="Q22" s="9"/>
      <c r="R22" s="9"/>
      <c r="S22" s="9"/>
      <c r="T22" s="9"/>
      <c r="U22" s="9"/>
      <c r="V22" s="9"/>
    </row>
    <row r="23" spans="1:39" s="17" customFormat="1" ht="20" customHeight="1" thickBot="1" x14ac:dyDescent="0.25">
      <c r="A23" s="81" t="s">
        <v>7</v>
      </c>
      <c r="B23" s="78" t="s">
        <v>52</v>
      </c>
      <c r="C23" s="73">
        <v>599</v>
      </c>
      <c r="D23" s="33">
        <v>7</v>
      </c>
      <c r="E23" s="34">
        <f>C23+(D23*24)</f>
        <v>767</v>
      </c>
      <c r="F23" s="32">
        <v>2</v>
      </c>
      <c r="G23" s="32">
        <v>0</v>
      </c>
      <c r="H23" s="32">
        <v>30</v>
      </c>
      <c r="I23" s="65">
        <v>711</v>
      </c>
      <c r="J23" s="70">
        <v>0.2939521800281294</v>
      </c>
      <c r="K23" s="60">
        <v>741</v>
      </c>
      <c r="L23" s="57">
        <f>$K23/C23</f>
        <v>1.2370617696160267</v>
      </c>
      <c r="M23" s="35">
        <f>K23/$E23</f>
        <v>0.96610169491525422</v>
      </c>
      <c r="N23" s="99" t="s">
        <v>44</v>
      </c>
      <c r="O23" s="100" t="s">
        <v>44</v>
      </c>
      <c r="P23" s="101" t="s">
        <v>44</v>
      </c>
      <c r="Q23" s="9"/>
      <c r="R23" s="9"/>
      <c r="S23" s="9"/>
      <c r="T23" s="9"/>
      <c r="U23" s="9"/>
      <c r="V23" s="9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</row>
    <row r="24" spans="1:39" s="12" customFormat="1" ht="20" customHeight="1" thickTop="1" thickBot="1" x14ac:dyDescent="0.25">
      <c r="A24" s="110"/>
      <c r="B24" s="79" t="s">
        <v>51</v>
      </c>
      <c r="C24" s="74">
        <v>599</v>
      </c>
      <c r="D24" s="36">
        <v>7</v>
      </c>
      <c r="E24" s="37">
        <f>C24+(D24*24)</f>
        <v>767</v>
      </c>
      <c r="F24" s="39">
        <v>2</v>
      </c>
      <c r="G24" s="40">
        <v>0</v>
      </c>
      <c r="H24" s="38">
        <v>32</v>
      </c>
      <c r="I24" s="66"/>
      <c r="J24" s="71">
        <v>0.2939521800281294</v>
      </c>
      <c r="K24" s="68">
        <v>734</v>
      </c>
      <c r="L24" s="58">
        <f>$K24/C24</f>
        <v>1.2253756260434057</v>
      </c>
      <c r="M24" s="41">
        <f>K24/$E24</f>
        <v>0.9569752281616688</v>
      </c>
      <c r="N24" s="62">
        <v>751</v>
      </c>
      <c r="O24" s="58">
        <f>$N24/C24</f>
        <v>1.2537562604340569</v>
      </c>
      <c r="P24" s="93">
        <f>N24/$E24</f>
        <v>0.9791395045632334</v>
      </c>
      <c r="Q24" s="9"/>
      <c r="R24" s="9"/>
      <c r="S24" s="9"/>
      <c r="T24" s="9"/>
      <c r="U24" s="9"/>
      <c r="V24" s="9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</row>
    <row r="25" spans="1:39" s="5" customFormat="1" ht="20" customHeight="1" x14ac:dyDescent="0.2">
      <c r="A25" s="81" t="s">
        <v>8</v>
      </c>
      <c r="B25" s="78" t="s">
        <v>52</v>
      </c>
      <c r="C25" s="73">
        <v>630</v>
      </c>
      <c r="D25" s="33">
        <v>0</v>
      </c>
      <c r="E25" s="34">
        <f>C25+(D25*24)</f>
        <v>630</v>
      </c>
      <c r="F25" s="32">
        <v>3</v>
      </c>
      <c r="G25" s="32">
        <v>1</v>
      </c>
      <c r="H25" s="32">
        <v>25</v>
      </c>
      <c r="I25" s="65">
        <v>562</v>
      </c>
      <c r="J25" s="70">
        <v>2.491103202846975E-2</v>
      </c>
      <c r="K25" s="60">
        <v>587</v>
      </c>
      <c r="L25" s="57">
        <f t="shared" ref="L25:L37" si="18">$K25/C25</f>
        <v>0.93174603174603177</v>
      </c>
      <c r="M25" s="35" t="s">
        <v>44</v>
      </c>
      <c r="N25" s="99" t="s">
        <v>44</v>
      </c>
      <c r="O25" s="100" t="s">
        <v>44</v>
      </c>
      <c r="P25" s="101" t="s">
        <v>44</v>
      </c>
      <c r="Q25" s="9"/>
      <c r="R25" s="9"/>
      <c r="S25" s="9"/>
      <c r="T25" s="9"/>
      <c r="U25" s="9"/>
      <c r="V25" s="9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</row>
    <row r="26" spans="1:39" ht="20" customHeight="1" thickBot="1" x14ac:dyDescent="0.25">
      <c r="A26" s="110"/>
      <c r="B26" s="79" t="s">
        <v>51</v>
      </c>
      <c r="C26" s="74">
        <v>630</v>
      </c>
      <c r="D26" s="36">
        <v>0</v>
      </c>
      <c r="E26" s="37">
        <f>C26+(D26*24)</f>
        <v>630</v>
      </c>
      <c r="F26" s="39">
        <v>3</v>
      </c>
      <c r="G26" s="40">
        <v>1</v>
      </c>
      <c r="H26" s="38">
        <v>60</v>
      </c>
      <c r="I26" s="66">
        <f>K26-H26</f>
        <v>534</v>
      </c>
      <c r="J26" s="71">
        <v>2.491103202846975E-2</v>
      </c>
      <c r="K26" s="68">
        <v>594</v>
      </c>
      <c r="L26" s="58">
        <f t="shared" si="18"/>
        <v>0.94285714285714284</v>
      </c>
      <c r="M26" s="41" t="s">
        <v>44</v>
      </c>
      <c r="N26" s="61">
        <v>547</v>
      </c>
      <c r="O26" s="58">
        <f>$N26/C26</f>
        <v>0.86825396825396828</v>
      </c>
      <c r="P26" s="93">
        <f>N26/$E26</f>
        <v>0.86825396825396828</v>
      </c>
      <c r="Q26" s="9"/>
      <c r="R26" s="9"/>
      <c r="S26" s="9"/>
      <c r="T26" s="9"/>
      <c r="U26" s="9"/>
      <c r="V26" s="9"/>
    </row>
    <row r="27" spans="1:39" s="17" customFormat="1" ht="20" customHeight="1" thickBot="1" x14ac:dyDescent="0.25">
      <c r="A27" s="81" t="s">
        <v>9</v>
      </c>
      <c r="B27" s="78" t="s">
        <v>52</v>
      </c>
      <c r="C27" s="73">
        <v>674</v>
      </c>
      <c r="D27" s="33">
        <v>0</v>
      </c>
      <c r="E27" s="34">
        <f>C27+(D27*22)</f>
        <v>674</v>
      </c>
      <c r="F27" s="32">
        <v>6</v>
      </c>
      <c r="G27" s="32">
        <v>2</v>
      </c>
      <c r="H27" s="32">
        <v>54</v>
      </c>
      <c r="I27" s="65">
        <v>386</v>
      </c>
      <c r="J27" s="70">
        <v>0.62857142857142856</v>
      </c>
      <c r="K27" s="60">
        <v>440</v>
      </c>
      <c r="L27" s="57">
        <f t="shared" si="18"/>
        <v>0.65281899109792285</v>
      </c>
      <c r="M27" s="35" t="s">
        <v>44</v>
      </c>
      <c r="N27" s="99" t="s">
        <v>44</v>
      </c>
      <c r="O27" s="100" t="s">
        <v>44</v>
      </c>
      <c r="P27" s="101" t="s">
        <v>44</v>
      </c>
      <c r="Q27" s="9"/>
      <c r="R27" s="9"/>
      <c r="S27" s="9"/>
      <c r="T27" s="9"/>
      <c r="U27" s="9"/>
      <c r="V27" s="9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</row>
    <row r="28" spans="1:39" s="12" customFormat="1" ht="20" customHeight="1" thickTop="1" thickBot="1" x14ac:dyDescent="0.25">
      <c r="A28" s="110"/>
      <c r="B28" s="79" t="s">
        <v>51</v>
      </c>
      <c r="C28" s="74">
        <v>674</v>
      </c>
      <c r="D28" s="36">
        <v>0</v>
      </c>
      <c r="E28" s="37">
        <f>C28+(D28*22)</f>
        <v>674</v>
      </c>
      <c r="F28" s="39">
        <v>7</v>
      </c>
      <c r="G28" s="40">
        <v>2</v>
      </c>
      <c r="H28" s="38">
        <v>94</v>
      </c>
      <c r="I28" s="66">
        <f>K28-H28</f>
        <v>500</v>
      </c>
      <c r="J28" s="71">
        <v>0.62857142857142856</v>
      </c>
      <c r="K28" s="68">
        <v>594</v>
      </c>
      <c r="L28" s="58">
        <f t="shared" si="18"/>
        <v>0.88130563798219586</v>
      </c>
      <c r="M28" s="41" t="s">
        <v>44</v>
      </c>
      <c r="N28" s="61">
        <v>637</v>
      </c>
      <c r="O28" s="58">
        <f>$N28/C28</f>
        <v>0.94510385756676563</v>
      </c>
      <c r="P28" s="93">
        <f>N28/$E28</f>
        <v>0.94510385756676563</v>
      </c>
      <c r="Q28" s="9"/>
      <c r="R28" s="9"/>
      <c r="S28" s="9"/>
      <c r="T28" s="9"/>
      <c r="U28" s="9"/>
      <c r="V28" s="9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</row>
    <row r="29" spans="1:39" s="5" customFormat="1" ht="20" customHeight="1" x14ac:dyDescent="0.2">
      <c r="A29" s="102" t="s">
        <v>10</v>
      </c>
      <c r="B29" s="78" t="s">
        <v>52</v>
      </c>
      <c r="C29" s="73">
        <v>510</v>
      </c>
      <c r="D29" s="33">
        <v>4</v>
      </c>
      <c r="E29" s="34">
        <f>C29+(D29*24)</f>
        <v>606</v>
      </c>
      <c r="F29" s="32">
        <v>1</v>
      </c>
      <c r="G29" s="32">
        <v>0</v>
      </c>
      <c r="H29" s="32">
        <v>11</v>
      </c>
      <c r="I29" s="65">
        <v>563</v>
      </c>
      <c r="J29" s="70">
        <v>0.1512455516014235</v>
      </c>
      <c r="K29" s="60">
        <v>574</v>
      </c>
      <c r="L29" s="57">
        <f t="shared" si="18"/>
        <v>1.1254901960784314</v>
      </c>
      <c r="M29" s="35">
        <f>K29/$E29</f>
        <v>0.94719471947194722</v>
      </c>
      <c r="N29" s="99" t="s">
        <v>44</v>
      </c>
      <c r="O29" s="100" t="s">
        <v>44</v>
      </c>
      <c r="P29" s="101" t="s">
        <v>44</v>
      </c>
      <c r="Q29" s="9"/>
      <c r="R29" s="9"/>
      <c r="S29" s="9"/>
      <c r="T29" s="9"/>
      <c r="U29" s="9"/>
      <c r="V29" s="9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</row>
    <row r="30" spans="1:39" ht="20" customHeight="1" thickBot="1" x14ac:dyDescent="0.25">
      <c r="A30" s="113"/>
      <c r="B30" s="79" t="s">
        <v>49</v>
      </c>
      <c r="C30" s="74">
        <v>510</v>
      </c>
      <c r="D30" s="36">
        <v>4</v>
      </c>
      <c r="E30" s="37">
        <f>C30+(D30*24)</f>
        <v>606</v>
      </c>
      <c r="F30" s="39">
        <v>1</v>
      </c>
      <c r="G30" s="40">
        <v>0</v>
      </c>
      <c r="H30" s="38">
        <v>14</v>
      </c>
      <c r="I30" s="66">
        <f>K30-H30</f>
        <v>639</v>
      </c>
      <c r="J30" s="71">
        <v>0.13271604938271606</v>
      </c>
      <c r="K30" s="68">
        <v>653</v>
      </c>
      <c r="L30" s="58">
        <f t="shared" si="18"/>
        <v>1.280392156862745</v>
      </c>
      <c r="M30" s="41">
        <f>K30/$E30</f>
        <v>1.0775577557755776</v>
      </c>
      <c r="N30" s="61">
        <v>624</v>
      </c>
      <c r="O30" s="58">
        <f>$N30/C30</f>
        <v>1.223529411764706</v>
      </c>
      <c r="P30" s="93">
        <f>N30/$E30</f>
        <v>1.0297029702970297</v>
      </c>
      <c r="Q30" s="9"/>
      <c r="R30" s="9"/>
      <c r="S30" s="9"/>
      <c r="T30" s="9"/>
      <c r="U30" s="9"/>
      <c r="V30" s="9"/>
    </row>
    <row r="31" spans="1:39" s="23" customFormat="1" ht="29" customHeight="1" thickBot="1" x14ac:dyDescent="0.25">
      <c r="A31" s="111"/>
      <c r="B31" s="130" t="s">
        <v>73</v>
      </c>
      <c r="C31" s="132">
        <v>510</v>
      </c>
      <c r="D31" s="133">
        <v>4</v>
      </c>
      <c r="E31" s="134">
        <f>C31+(D31*24)</f>
        <v>606</v>
      </c>
      <c r="F31" s="135">
        <v>1</v>
      </c>
      <c r="G31" s="136">
        <v>0</v>
      </c>
      <c r="H31" s="33">
        <v>14</v>
      </c>
      <c r="I31" s="137">
        <v>556</v>
      </c>
      <c r="J31" s="104">
        <v>0.15</v>
      </c>
      <c r="K31" s="138">
        <v>570</v>
      </c>
      <c r="L31" s="97">
        <f t="shared" ref="L31" si="19">$K31/C31</f>
        <v>1.1176470588235294</v>
      </c>
      <c r="M31" s="139">
        <f t="shared" ref="M31" si="20">K31/$E31</f>
        <v>0.94059405940594054</v>
      </c>
      <c r="N31" s="140">
        <v>534</v>
      </c>
      <c r="O31" s="97">
        <f t="shared" ref="O31" si="21">$N31/C31</f>
        <v>1.0470588235294118</v>
      </c>
      <c r="P31" s="98">
        <f t="shared" ref="P31" si="22">N31/$E31</f>
        <v>0.88118811881188119</v>
      </c>
    </row>
    <row r="32" spans="1:39" s="17" customFormat="1" ht="29" customHeight="1" thickBot="1" x14ac:dyDescent="0.25">
      <c r="A32" s="81" t="s">
        <v>11</v>
      </c>
      <c r="B32" s="78" t="s">
        <v>52</v>
      </c>
      <c r="C32" s="73">
        <v>566</v>
      </c>
      <c r="D32" s="33">
        <v>0</v>
      </c>
      <c r="E32" s="34">
        <f>C32+(D32*22)</f>
        <v>566</v>
      </c>
      <c r="F32" s="32">
        <v>8</v>
      </c>
      <c r="G32" s="32">
        <v>2</v>
      </c>
      <c r="H32" s="32">
        <v>84</v>
      </c>
      <c r="I32" s="65">
        <v>432</v>
      </c>
      <c r="J32" s="70">
        <v>0.45601851851851855</v>
      </c>
      <c r="K32" s="60">
        <v>516</v>
      </c>
      <c r="L32" s="57">
        <f t="shared" si="18"/>
        <v>0.91166077738515905</v>
      </c>
      <c r="M32" s="35" t="s">
        <v>44</v>
      </c>
      <c r="N32" s="99" t="s">
        <v>44</v>
      </c>
      <c r="O32" s="100" t="s">
        <v>44</v>
      </c>
      <c r="P32" s="101" t="s">
        <v>44</v>
      </c>
      <c r="Q32" s="9"/>
      <c r="R32" s="9"/>
      <c r="S32" s="9"/>
      <c r="T32" s="9"/>
      <c r="U32" s="9"/>
      <c r="V32" s="9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</row>
    <row r="33" spans="1:39" s="12" customFormat="1" ht="20" customHeight="1" thickTop="1" thickBot="1" x14ac:dyDescent="0.25">
      <c r="A33" s="110"/>
      <c r="B33" s="79" t="s">
        <v>51</v>
      </c>
      <c r="C33" s="74">
        <v>566</v>
      </c>
      <c r="D33" s="36">
        <v>0</v>
      </c>
      <c r="E33" s="37">
        <f>C33+(D33*22)</f>
        <v>566</v>
      </c>
      <c r="F33" s="39">
        <v>8</v>
      </c>
      <c r="G33" s="40">
        <v>2</v>
      </c>
      <c r="H33" s="38">
        <v>112</v>
      </c>
      <c r="I33" s="66">
        <f>K33-H33</f>
        <v>494</v>
      </c>
      <c r="J33" s="71">
        <v>0.45601851851851855</v>
      </c>
      <c r="K33" s="68">
        <v>606</v>
      </c>
      <c r="L33" s="58">
        <f t="shared" si="18"/>
        <v>1.0706713780918728</v>
      </c>
      <c r="M33" s="41" t="s">
        <v>44</v>
      </c>
      <c r="N33" s="61">
        <v>628</v>
      </c>
      <c r="O33" s="58">
        <f>$N33/C33</f>
        <v>1.1095406360424027</v>
      </c>
      <c r="P33" s="93">
        <f>N33/$E33</f>
        <v>1.1095406360424027</v>
      </c>
      <c r="Q33" s="9"/>
      <c r="R33" s="9"/>
      <c r="S33" s="9"/>
      <c r="T33" s="9"/>
      <c r="U33" s="9"/>
      <c r="V33" s="9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</row>
    <row r="34" spans="1:39" s="5" customFormat="1" ht="20" customHeight="1" x14ac:dyDescent="0.2">
      <c r="A34" s="81" t="s">
        <v>12</v>
      </c>
      <c r="B34" s="78" t="s">
        <v>52</v>
      </c>
      <c r="C34" s="73">
        <v>597</v>
      </c>
      <c r="D34" s="33">
        <v>0</v>
      </c>
      <c r="E34" s="34">
        <f t="shared" ref="E34:E49" si="23">C34+(D34*24)</f>
        <v>597</v>
      </c>
      <c r="F34" s="32">
        <v>5</v>
      </c>
      <c r="G34" s="32">
        <v>0</v>
      </c>
      <c r="H34" s="32">
        <v>52</v>
      </c>
      <c r="I34" s="65">
        <v>565</v>
      </c>
      <c r="J34" s="70">
        <v>1.601423487544484E-2</v>
      </c>
      <c r="K34" s="60">
        <v>617</v>
      </c>
      <c r="L34" s="57">
        <f t="shared" si="18"/>
        <v>1.033500837520938</v>
      </c>
      <c r="M34" s="35" t="s">
        <v>44</v>
      </c>
      <c r="N34" s="99" t="s">
        <v>44</v>
      </c>
      <c r="O34" s="100" t="s">
        <v>44</v>
      </c>
      <c r="P34" s="101" t="s">
        <v>44</v>
      </c>
      <c r="Q34" s="9"/>
      <c r="R34" s="9"/>
      <c r="S34" s="9"/>
      <c r="T34" s="9"/>
      <c r="U34" s="9"/>
      <c r="V34" s="9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</row>
    <row r="35" spans="1:39" ht="20" customHeight="1" thickBot="1" x14ac:dyDescent="0.25">
      <c r="A35" s="82"/>
      <c r="B35" s="79" t="s">
        <v>51</v>
      </c>
      <c r="C35" s="74">
        <v>597</v>
      </c>
      <c r="D35" s="36">
        <v>0</v>
      </c>
      <c r="E35" s="37">
        <f t="shared" si="23"/>
        <v>597</v>
      </c>
      <c r="F35" s="39">
        <v>5</v>
      </c>
      <c r="G35" s="40">
        <v>0</v>
      </c>
      <c r="H35" s="38">
        <v>97</v>
      </c>
      <c r="I35" s="66">
        <f>K35-H35</f>
        <v>480</v>
      </c>
      <c r="J35" s="71">
        <v>1.601423487544484E-2</v>
      </c>
      <c r="K35" s="68">
        <v>577</v>
      </c>
      <c r="L35" s="58">
        <f t="shared" si="18"/>
        <v>0.96649916247906198</v>
      </c>
      <c r="M35" s="41" t="s">
        <v>44</v>
      </c>
      <c r="N35" s="61">
        <v>517</v>
      </c>
      <c r="O35" s="58">
        <f>$N35/C35</f>
        <v>0.86599664991624792</v>
      </c>
      <c r="P35" s="93">
        <f>N35/$E35</f>
        <v>0.86599664991624792</v>
      </c>
      <c r="Q35" s="9"/>
      <c r="R35" s="9"/>
      <c r="S35" s="9"/>
      <c r="T35" s="9"/>
      <c r="U35" s="9"/>
      <c r="V35" s="9"/>
    </row>
    <row r="36" spans="1:39" s="17" customFormat="1" ht="20" customHeight="1" thickBot="1" x14ac:dyDescent="0.25">
      <c r="A36" s="81" t="s">
        <v>22</v>
      </c>
      <c r="B36" s="78" t="s">
        <v>52</v>
      </c>
      <c r="C36" s="73">
        <v>653</v>
      </c>
      <c r="D36" s="33">
        <v>4</v>
      </c>
      <c r="E36" s="34">
        <f t="shared" si="23"/>
        <v>749</v>
      </c>
      <c r="F36" s="32">
        <v>2</v>
      </c>
      <c r="G36" s="32">
        <v>0</v>
      </c>
      <c r="H36" s="32">
        <v>32</v>
      </c>
      <c r="I36" s="65">
        <v>676</v>
      </c>
      <c r="J36" s="70">
        <v>0.37278106508875741</v>
      </c>
      <c r="K36" s="60">
        <v>708</v>
      </c>
      <c r="L36" s="57">
        <f t="shared" si="18"/>
        <v>1.0842266462480858</v>
      </c>
      <c r="M36" s="35">
        <f t="shared" ref="M36:M41" si="24">K36/$E36</f>
        <v>0.94526034712950602</v>
      </c>
      <c r="N36" s="99" t="s">
        <v>44</v>
      </c>
      <c r="O36" s="100" t="s">
        <v>44</v>
      </c>
      <c r="P36" s="101" t="s">
        <v>44</v>
      </c>
      <c r="Q36" s="9"/>
      <c r="R36" s="9"/>
      <c r="S36" s="9"/>
      <c r="T36" s="9"/>
      <c r="U36" s="9"/>
      <c r="V36" s="9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1:39" s="12" customFormat="1" ht="30" customHeight="1" thickTop="1" thickBot="1" x14ac:dyDescent="0.25">
      <c r="A37" s="82"/>
      <c r="B37" s="79" t="s">
        <v>71</v>
      </c>
      <c r="C37" s="74">
        <v>465</v>
      </c>
      <c r="D37" s="36">
        <v>8</v>
      </c>
      <c r="E37" s="37">
        <f t="shared" si="23"/>
        <v>657</v>
      </c>
      <c r="F37" s="39">
        <v>2</v>
      </c>
      <c r="G37" s="40">
        <v>0</v>
      </c>
      <c r="H37" s="38">
        <v>32</v>
      </c>
      <c r="I37" s="66"/>
      <c r="J37" s="71">
        <v>0.37278106508875741</v>
      </c>
      <c r="K37" s="68">
        <v>732</v>
      </c>
      <c r="L37" s="58">
        <f t="shared" si="18"/>
        <v>1.5741935483870968</v>
      </c>
      <c r="M37" s="41">
        <f t="shared" si="24"/>
        <v>1.1141552511415524</v>
      </c>
      <c r="N37" s="62">
        <v>698</v>
      </c>
      <c r="O37" s="58">
        <f>$N37/C37</f>
        <v>1.5010752688172042</v>
      </c>
      <c r="P37" s="93">
        <f>N37/$E37</f>
        <v>1.0624048706240488</v>
      </c>
      <c r="Q37" s="9"/>
      <c r="R37" s="9"/>
      <c r="S37" s="9"/>
      <c r="T37" s="9"/>
      <c r="U37" s="9"/>
      <c r="V37" s="9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</row>
    <row r="38" spans="1:39" s="5" customFormat="1" ht="20" customHeight="1" x14ac:dyDescent="0.2">
      <c r="A38" s="102" t="s">
        <v>13</v>
      </c>
      <c r="B38" s="78" t="s">
        <v>52</v>
      </c>
      <c r="C38" s="73">
        <v>533</v>
      </c>
      <c r="D38" s="33">
        <v>4</v>
      </c>
      <c r="E38" s="34">
        <f t="shared" si="23"/>
        <v>629</v>
      </c>
      <c r="F38" s="32">
        <v>3</v>
      </c>
      <c r="G38" s="32">
        <v>1</v>
      </c>
      <c r="H38" s="32">
        <v>34</v>
      </c>
      <c r="I38" s="65">
        <v>486</v>
      </c>
      <c r="J38" s="70">
        <v>0.31458333333333333</v>
      </c>
      <c r="K38" s="60">
        <v>520</v>
      </c>
      <c r="L38" s="57">
        <f t="shared" ref="L38:L45" si="25">$K38/C38</f>
        <v>0.97560975609756095</v>
      </c>
      <c r="M38" s="35">
        <f t="shared" si="24"/>
        <v>0.82670906200317962</v>
      </c>
      <c r="N38" s="99" t="s">
        <v>44</v>
      </c>
      <c r="O38" s="100" t="s">
        <v>44</v>
      </c>
      <c r="P38" s="101" t="s">
        <v>44</v>
      </c>
      <c r="Q38" s="9"/>
      <c r="R38" s="9"/>
      <c r="S38" s="9"/>
      <c r="T38" s="9"/>
      <c r="U38" s="9"/>
      <c r="V38" s="9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</row>
    <row r="39" spans="1:39" ht="34" customHeight="1" thickBot="1" x14ac:dyDescent="0.25">
      <c r="A39" s="112"/>
      <c r="B39" s="79" t="s">
        <v>45</v>
      </c>
      <c r="C39" s="74">
        <v>533</v>
      </c>
      <c r="D39" s="36">
        <v>4</v>
      </c>
      <c r="E39" s="37">
        <f t="shared" si="23"/>
        <v>629</v>
      </c>
      <c r="F39" s="39">
        <v>2</v>
      </c>
      <c r="G39" s="40">
        <v>2</v>
      </c>
      <c r="H39" s="38">
        <v>22</v>
      </c>
      <c r="I39" s="66">
        <f>K39-H39</f>
        <v>443</v>
      </c>
      <c r="J39" s="71">
        <v>0.30769230769230771</v>
      </c>
      <c r="K39" s="68">
        <v>465</v>
      </c>
      <c r="L39" s="58">
        <f t="shared" si="25"/>
        <v>0.87242026266416506</v>
      </c>
      <c r="M39" s="41">
        <f t="shared" si="24"/>
        <v>0.73926868044515104</v>
      </c>
      <c r="N39" s="61">
        <v>447</v>
      </c>
      <c r="O39" s="58">
        <f>$N39/C39</f>
        <v>0.83864915572232646</v>
      </c>
      <c r="P39" s="93">
        <f>N39/$E39</f>
        <v>0.71065182829888707</v>
      </c>
      <c r="Q39" s="9"/>
      <c r="R39" s="9"/>
      <c r="S39" s="9"/>
      <c r="T39" s="9"/>
      <c r="U39" s="9"/>
      <c r="V39" s="9"/>
    </row>
    <row r="40" spans="1:39" s="23" customFormat="1" ht="29" customHeight="1" thickBot="1" x14ac:dyDescent="0.25">
      <c r="A40" s="111"/>
      <c r="B40" s="130" t="s">
        <v>72</v>
      </c>
      <c r="C40" s="141">
        <v>533</v>
      </c>
      <c r="D40" s="133">
        <v>4</v>
      </c>
      <c r="E40" s="134">
        <f t="shared" ref="E40" si="26">C40+(D40*24)</f>
        <v>629</v>
      </c>
      <c r="F40" s="135">
        <v>2</v>
      </c>
      <c r="G40" s="136">
        <v>2</v>
      </c>
      <c r="H40" s="33">
        <v>22</v>
      </c>
      <c r="I40" s="137">
        <v>445</v>
      </c>
      <c r="J40" s="124">
        <v>0.31</v>
      </c>
      <c r="K40" s="125">
        <v>479</v>
      </c>
      <c r="L40" s="126">
        <f t="shared" si="25"/>
        <v>0.89868667917448408</v>
      </c>
      <c r="M40" s="127">
        <f t="shared" si="24"/>
        <v>0.76152623211446746</v>
      </c>
      <c r="N40" s="128">
        <v>467</v>
      </c>
      <c r="O40" s="126">
        <f t="shared" ref="O40" si="27">$N40/C40</f>
        <v>0.8761726078799249</v>
      </c>
      <c r="P40" s="127">
        <f t="shared" ref="P40" si="28">N40/$E40</f>
        <v>0.74244833068362481</v>
      </c>
    </row>
    <row r="41" spans="1:39" s="17" customFormat="1" ht="20" customHeight="1" thickBot="1" x14ac:dyDescent="0.25">
      <c r="A41" s="102" t="s">
        <v>23</v>
      </c>
      <c r="B41" s="78" t="s">
        <v>52</v>
      </c>
      <c r="C41" s="73">
        <v>684</v>
      </c>
      <c r="D41" s="33">
        <v>6</v>
      </c>
      <c r="E41" s="34">
        <f t="shared" si="23"/>
        <v>828</v>
      </c>
      <c r="F41" s="32">
        <v>0</v>
      </c>
      <c r="G41" s="32">
        <v>1</v>
      </c>
      <c r="H41" s="32">
        <v>0</v>
      </c>
      <c r="I41" s="65">
        <v>782</v>
      </c>
      <c r="J41" s="70">
        <v>8.5677749360613814E-2</v>
      </c>
      <c r="K41" s="60">
        <v>782</v>
      </c>
      <c r="L41" s="57">
        <f t="shared" si="25"/>
        <v>1.1432748538011697</v>
      </c>
      <c r="M41" s="35">
        <f t="shared" si="24"/>
        <v>0.94444444444444442</v>
      </c>
      <c r="N41" s="99" t="s">
        <v>44</v>
      </c>
      <c r="O41" s="100" t="s">
        <v>44</v>
      </c>
      <c r="P41" s="101" t="s">
        <v>44</v>
      </c>
      <c r="Q41" s="9"/>
      <c r="R41" s="9"/>
      <c r="S41" s="9"/>
      <c r="T41" s="9"/>
      <c r="U41" s="9"/>
      <c r="V41" s="9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</row>
    <row r="42" spans="1:39" s="12" customFormat="1" ht="31" customHeight="1" thickTop="1" thickBot="1" x14ac:dyDescent="0.25">
      <c r="A42" s="112"/>
      <c r="B42" s="79" t="s">
        <v>47</v>
      </c>
      <c r="C42" s="74">
        <v>732</v>
      </c>
      <c r="D42" s="36">
        <v>0</v>
      </c>
      <c r="E42" s="37">
        <f t="shared" si="23"/>
        <v>732</v>
      </c>
      <c r="F42" s="39">
        <v>0</v>
      </c>
      <c r="G42" s="40">
        <v>1</v>
      </c>
      <c r="H42" s="38">
        <v>0</v>
      </c>
      <c r="I42" s="66">
        <f>K42-H42</f>
        <v>636</v>
      </c>
      <c r="J42" s="71">
        <v>9.2165898617511524E-2</v>
      </c>
      <c r="K42" s="68">
        <v>636</v>
      </c>
      <c r="L42" s="58">
        <f t="shared" si="25"/>
        <v>0.86885245901639341</v>
      </c>
      <c r="M42" s="41" t="s">
        <v>44</v>
      </c>
      <c r="N42" s="61">
        <v>587</v>
      </c>
      <c r="O42" s="58">
        <f>$N42/C42</f>
        <v>0.80191256830601088</v>
      </c>
      <c r="P42" s="93">
        <f>N42/$E42</f>
        <v>0.80191256830601088</v>
      </c>
      <c r="Q42" s="9"/>
      <c r="R42" s="9"/>
      <c r="S42" s="9"/>
      <c r="T42" s="9"/>
      <c r="U42" s="9"/>
      <c r="V42" s="9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</row>
    <row r="43" spans="1:39" s="23" customFormat="1" ht="30" customHeight="1" thickBot="1" x14ac:dyDescent="0.25">
      <c r="A43" s="111"/>
      <c r="B43" s="130" t="s">
        <v>70</v>
      </c>
      <c r="C43" s="142">
        <v>732</v>
      </c>
      <c r="D43" s="121">
        <v>0</v>
      </c>
      <c r="E43" s="34">
        <f t="shared" ref="E43" si="29">C43+(D43*24)</f>
        <v>732</v>
      </c>
      <c r="F43" s="115">
        <v>0</v>
      </c>
      <c r="G43" s="116">
        <v>1</v>
      </c>
      <c r="H43" s="117">
        <v>0</v>
      </c>
      <c r="I43" s="123">
        <v>746</v>
      </c>
      <c r="J43" s="124">
        <v>0.08</v>
      </c>
      <c r="K43" s="125">
        <v>752</v>
      </c>
      <c r="L43" s="126">
        <f t="shared" si="25"/>
        <v>1.0273224043715847</v>
      </c>
      <c r="M43" s="127" t="s">
        <v>44</v>
      </c>
      <c r="N43" s="128">
        <v>701</v>
      </c>
      <c r="O43" s="126">
        <f>$N43/C43</f>
        <v>0.95765027322404372</v>
      </c>
      <c r="P43" s="143" t="s">
        <v>44</v>
      </c>
    </row>
    <row r="44" spans="1:39" s="5" customFormat="1" ht="33" customHeight="1" x14ac:dyDescent="0.2">
      <c r="A44" s="81" t="s">
        <v>14</v>
      </c>
      <c r="B44" s="78" t="s">
        <v>52</v>
      </c>
      <c r="C44" s="73">
        <v>463</v>
      </c>
      <c r="D44" s="33">
        <v>0</v>
      </c>
      <c r="E44" s="34">
        <f t="shared" si="23"/>
        <v>463</v>
      </c>
      <c r="F44" s="32">
        <v>8</v>
      </c>
      <c r="G44" s="32">
        <v>0</v>
      </c>
      <c r="H44" s="32">
        <v>93</v>
      </c>
      <c r="I44" s="65">
        <v>359</v>
      </c>
      <c r="J44" s="70">
        <v>0.26740947075208915</v>
      </c>
      <c r="K44" s="60">
        <v>452</v>
      </c>
      <c r="L44" s="57">
        <f t="shared" si="25"/>
        <v>0.97624190064794814</v>
      </c>
      <c r="M44" s="35" t="s">
        <v>44</v>
      </c>
      <c r="N44" s="99" t="s">
        <v>44</v>
      </c>
      <c r="O44" s="100" t="s">
        <v>44</v>
      </c>
      <c r="P44" s="101" t="s">
        <v>44</v>
      </c>
      <c r="Q44" s="9"/>
      <c r="R44" s="9"/>
      <c r="S44" s="9"/>
      <c r="T44" s="9"/>
      <c r="U44" s="9"/>
      <c r="V44" s="9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</row>
    <row r="45" spans="1:39" ht="20" customHeight="1" thickBot="1" x14ac:dyDescent="0.25">
      <c r="A45" s="82"/>
      <c r="B45" s="171" t="s">
        <v>51</v>
      </c>
      <c r="C45" s="74">
        <v>463</v>
      </c>
      <c r="D45" s="36">
        <v>0</v>
      </c>
      <c r="E45" s="37">
        <f t="shared" si="23"/>
        <v>463</v>
      </c>
      <c r="F45" s="39">
        <v>8</v>
      </c>
      <c r="G45" s="40">
        <v>0</v>
      </c>
      <c r="H45" s="38">
        <v>175</v>
      </c>
      <c r="I45" s="66"/>
      <c r="J45" s="71">
        <v>0.26740947075208915</v>
      </c>
      <c r="K45" s="68">
        <v>480</v>
      </c>
      <c r="L45" s="58">
        <f t="shared" si="25"/>
        <v>1.0367170626349893</v>
      </c>
      <c r="M45" s="41"/>
      <c r="N45" s="62">
        <v>446</v>
      </c>
      <c r="O45" s="58">
        <f>$N45/C45</f>
        <v>0.96328293736501081</v>
      </c>
      <c r="P45" s="93"/>
      <c r="Q45" s="9"/>
      <c r="R45" s="9"/>
      <c r="S45" s="9"/>
      <c r="T45" s="9"/>
      <c r="U45" s="9"/>
      <c r="V45" s="9"/>
    </row>
    <row r="46" spans="1:39" s="17" customFormat="1" ht="20" customHeight="1" thickBot="1" x14ac:dyDescent="0.25">
      <c r="A46" s="81" t="s">
        <v>15</v>
      </c>
      <c r="B46" s="78" t="s">
        <v>52</v>
      </c>
      <c r="C46" s="73">
        <v>513</v>
      </c>
      <c r="D46" s="33">
        <v>5</v>
      </c>
      <c r="E46" s="34">
        <f t="shared" si="23"/>
        <v>633</v>
      </c>
      <c r="F46" s="32">
        <v>2</v>
      </c>
      <c r="G46" s="32">
        <v>0</v>
      </c>
      <c r="H46" s="32">
        <v>17</v>
      </c>
      <c r="I46" s="65">
        <v>468</v>
      </c>
      <c r="J46" s="70">
        <v>3.2051282051282048E-2</v>
      </c>
      <c r="K46" s="60">
        <v>485</v>
      </c>
      <c r="L46" s="57">
        <f t="shared" ref="L46:L58" si="30">$K46/C46</f>
        <v>0.94541910331384016</v>
      </c>
      <c r="M46" s="35">
        <f t="shared" ref="M46:M58" si="31">K46/$E46</f>
        <v>0.76619273301737756</v>
      </c>
      <c r="N46" s="99" t="s">
        <v>44</v>
      </c>
      <c r="O46" s="100" t="s">
        <v>44</v>
      </c>
      <c r="P46" s="101" t="s">
        <v>44</v>
      </c>
      <c r="Q46" s="9"/>
      <c r="R46" s="9"/>
      <c r="S46" s="9"/>
      <c r="T46" s="9"/>
      <c r="U46" s="9"/>
      <c r="V46" s="9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</row>
    <row r="47" spans="1:39" s="12" customFormat="1" ht="20" customHeight="1" thickTop="1" thickBot="1" x14ac:dyDescent="0.25">
      <c r="A47" s="82"/>
      <c r="B47" s="171" t="s">
        <v>51</v>
      </c>
      <c r="C47" s="74">
        <v>513</v>
      </c>
      <c r="D47" s="36">
        <v>5</v>
      </c>
      <c r="E47" s="37">
        <f t="shared" si="23"/>
        <v>633</v>
      </c>
      <c r="F47" s="39">
        <v>2</v>
      </c>
      <c r="G47" s="40">
        <v>0</v>
      </c>
      <c r="H47" s="38">
        <v>28</v>
      </c>
      <c r="I47" s="66">
        <f>K47-H47</f>
        <v>437</v>
      </c>
      <c r="J47" s="71">
        <v>3.2051282051282048E-2</v>
      </c>
      <c r="K47" s="68">
        <v>465</v>
      </c>
      <c r="L47" s="58">
        <f t="shared" si="30"/>
        <v>0.9064327485380117</v>
      </c>
      <c r="M47" s="41">
        <f t="shared" si="31"/>
        <v>0.7345971563981043</v>
      </c>
      <c r="N47" s="61">
        <v>410</v>
      </c>
      <c r="O47" s="58">
        <f>$N47/C47</f>
        <v>0.79922027290448339</v>
      </c>
      <c r="P47" s="93">
        <f>N47/$E47</f>
        <v>0.64770932069510267</v>
      </c>
      <c r="Q47" s="9"/>
      <c r="R47" s="9"/>
      <c r="S47" s="9"/>
      <c r="T47" s="9"/>
      <c r="U47" s="9"/>
      <c r="V47" s="9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</row>
    <row r="48" spans="1:39" s="5" customFormat="1" ht="20" customHeight="1" x14ac:dyDescent="0.2">
      <c r="A48" s="81" t="s">
        <v>16</v>
      </c>
      <c r="B48" s="78" t="s">
        <v>52</v>
      </c>
      <c r="C48" s="73">
        <v>674</v>
      </c>
      <c r="D48" s="33">
        <v>8</v>
      </c>
      <c r="E48" s="34">
        <f t="shared" si="23"/>
        <v>866</v>
      </c>
      <c r="F48" s="32">
        <v>4</v>
      </c>
      <c r="G48" s="32">
        <v>1</v>
      </c>
      <c r="H48" s="32">
        <v>48</v>
      </c>
      <c r="I48" s="65">
        <v>575</v>
      </c>
      <c r="J48" s="70">
        <v>0.21565217391304348</v>
      </c>
      <c r="K48" s="60">
        <v>623</v>
      </c>
      <c r="L48" s="57">
        <f t="shared" si="30"/>
        <v>0.92433234421364985</v>
      </c>
      <c r="M48" s="35">
        <f t="shared" si="31"/>
        <v>0.71939953810623558</v>
      </c>
      <c r="N48" s="99" t="s">
        <v>44</v>
      </c>
      <c r="O48" s="100" t="s">
        <v>44</v>
      </c>
      <c r="P48" s="101" t="s">
        <v>44</v>
      </c>
      <c r="Q48" s="9"/>
      <c r="R48" s="9"/>
      <c r="S48" s="9"/>
      <c r="T48" s="9"/>
      <c r="U48" s="9"/>
      <c r="V48" s="9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</row>
    <row r="49" spans="1:39" ht="20" customHeight="1" thickBot="1" x14ac:dyDescent="0.25">
      <c r="A49" s="82"/>
      <c r="B49" s="171" t="s">
        <v>51</v>
      </c>
      <c r="C49" s="74">
        <v>674</v>
      </c>
      <c r="D49" s="36">
        <v>8</v>
      </c>
      <c r="E49" s="37">
        <f t="shared" si="23"/>
        <v>866</v>
      </c>
      <c r="F49" s="39">
        <v>5</v>
      </c>
      <c r="G49" s="40">
        <v>1</v>
      </c>
      <c r="H49" s="38">
        <v>90</v>
      </c>
      <c r="I49" s="66">
        <f>K49-H49</f>
        <v>699</v>
      </c>
      <c r="J49" s="71">
        <v>0.21565217391304348</v>
      </c>
      <c r="K49" s="68">
        <v>789</v>
      </c>
      <c r="L49" s="58">
        <f t="shared" si="30"/>
        <v>1.1706231454005935</v>
      </c>
      <c r="M49" s="41">
        <f t="shared" si="31"/>
        <v>0.9110854503464203</v>
      </c>
      <c r="N49" s="61">
        <v>814</v>
      </c>
      <c r="O49" s="58">
        <f>$N49/C49</f>
        <v>1.2077151335311573</v>
      </c>
      <c r="P49" s="93">
        <f>N49/$E49</f>
        <v>0.93995381062355654</v>
      </c>
      <c r="Q49" s="9"/>
      <c r="R49" s="9"/>
      <c r="S49" s="9"/>
      <c r="T49" s="9"/>
      <c r="U49" s="9"/>
      <c r="V49" s="9"/>
    </row>
    <row r="50" spans="1:39" s="17" customFormat="1" ht="20" customHeight="1" thickBot="1" x14ac:dyDescent="0.25">
      <c r="A50" s="81" t="s">
        <v>17</v>
      </c>
      <c r="B50" s="78" t="s">
        <v>52</v>
      </c>
      <c r="C50" s="73">
        <v>484</v>
      </c>
      <c r="D50" s="33">
        <v>2</v>
      </c>
      <c r="E50" s="34">
        <f>C50+(D50*22)</f>
        <v>528</v>
      </c>
      <c r="F50" s="32">
        <v>4</v>
      </c>
      <c r="G50" s="32">
        <v>0</v>
      </c>
      <c r="H50" s="32">
        <v>50</v>
      </c>
      <c r="I50" s="65">
        <v>410</v>
      </c>
      <c r="J50" s="70">
        <v>0.72303921568627449</v>
      </c>
      <c r="K50" s="60">
        <v>460</v>
      </c>
      <c r="L50" s="57">
        <f t="shared" si="30"/>
        <v>0.95041322314049592</v>
      </c>
      <c r="M50" s="35">
        <f t="shared" si="31"/>
        <v>0.87121212121212122</v>
      </c>
      <c r="N50" s="99" t="s">
        <v>44</v>
      </c>
      <c r="O50" s="100" t="s">
        <v>44</v>
      </c>
      <c r="P50" s="101" t="s">
        <v>44</v>
      </c>
      <c r="Q50" s="9"/>
      <c r="R50" s="9"/>
      <c r="S50" s="9"/>
      <c r="T50" s="9"/>
      <c r="U50" s="9"/>
      <c r="V50" s="9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</row>
    <row r="51" spans="1:39" s="12" customFormat="1" ht="20" customHeight="1" thickTop="1" thickBot="1" x14ac:dyDescent="0.25">
      <c r="A51" s="82"/>
      <c r="B51" s="171" t="s">
        <v>51</v>
      </c>
      <c r="C51" s="74">
        <v>484</v>
      </c>
      <c r="D51" s="36">
        <v>2</v>
      </c>
      <c r="E51" s="37">
        <f>C51+(D51*22)</f>
        <v>528</v>
      </c>
      <c r="F51" s="39">
        <v>4</v>
      </c>
      <c r="G51" s="40">
        <v>1</v>
      </c>
      <c r="H51" s="38">
        <v>62</v>
      </c>
      <c r="I51" s="66">
        <f>K51-H51</f>
        <v>408</v>
      </c>
      <c r="J51" s="71">
        <v>0.72303921568627449</v>
      </c>
      <c r="K51" s="68">
        <v>470</v>
      </c>
      <c r="L51" s="58">
        <f t="shared" si="30"/>
        <v>0.97107438016528924</v>
      </c>
      <c r="M51" s="41">
        <f t="shared" si="31"/>
        <v>0.89015151515151514</v>
      </c>
      <c r="N51" s="61">
        <v>473</v>
      </c>
      <c r="O51" s="58">
        <f>$N51/C51</f>
        <v>0.97727272727272729</v>
      </c>
      <c r="P51" s="93">
        <f>N51/$E51</f>
        <v>0.89583333333333337</v>
      </c>
      <c r="Q51" s="9"/>
      <c r="R51" s="9"/>
      <c r="S51" s="9"/>
      <c r="T51" s="9"/>
      <c r="U51" s="9"/>
      <c r="V51" s="9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</row>
    <row r="52" spans="1:39" s="5" customFormat="1" ht="20" customHeight="1" x14ac:dyDescent="0.2">
      <c r="A52" s="102" t="s">
        <v>18</v>
      </c>
      <c r="B52" s="78" t="s">
        <v>52</v>
      </c>
      <c r="C52" s="73">
        <v>659</v>
      </c>
      <c r="D52" s="33">
        <v>6</v>
      </c>
      <c r="E52" s="34">
        <f t="shared" ref="E52:E59" si="32">C52+(D52*24)</f>
        <v>803</v>
      </c>
      <c r="F52" s="32">
        <v>1</v>
      </c>
      <c r="G52" s="32">
        <v>2</v>
      </c>
      <c r="H52" s="32">
        <v>14</v>
      </c>
      <c r="I52" s="65">
        <v>679</v>
      </c>
      <c r="J52" s="70">
        <v>4.5655375552282766E-2</v>
      </c>
      <c r="K52" s="60">
        <v>693</v>
      </c>
      <c r="L52" s="57">
        <f t="shared" si="30"/>
        <v>1.0515933232169954</v>
      </c>
      <c r="M52" s="35">
        <f t="shared" si="31"/>
        <v>0.86301369863013699</v>
      </c>
      <c r="N52" s="99" t="s">
        <v>44</v>
      </c>
      <c r="O52" s="100" t="s">
        <v>44</v>
      </c>
      <c r="P52" s="101" t="s">
        <v>44</v>
      </c>
      <c r="Q52" s="9"/>
      <c r="R52" s="9"/>
      <c r="S52" s="9"/>
      <c r="T52" s="9"/>
      <c r="U52" s="9"/>
      <c r="V52" s="9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</row>
    <row r="53" spans="1:39" ht="20" customHeight="1" thickBot="1" x14ac:dyDescent="0.25">
      <c r="A53" s="112"/>
      <c r="B53" s="79" t="s">
        <v>49</v>
      </c>
      <c r="C53" s="74">
        <v>659</v>
      </c>
      <c r="D53" s="36">
        <v>6</v>
      </c>
      <c r="E53" s="37">
        <f t="shared" si="32"/>
        <v>803</v>
      </c>
      <c r="F53" s="39">
        <v>1</v>
      </c>
      <c r="G53" s="40">
        <v>2</v>
      </c>
      <c r="H53" s="38">
        <v>14</v>
      </c>
      <c r="I53" s="66">
        <f>K53-H53</f>
        <v>531</v>
      </c>
      <c r="J53" s="71">
        <v>5.434782608695652E-2</v>
      </c>
      <c r="K53" s="68">
        <v>545</v>
      </c>
      <c r="L53" s="58">
        <f t="shared" si="30"/>
        <v>0.82701062215477994</v>
      </c>
      <c r="M53" s="41">
        <f t="shared" si="31"/>
        <v>0.67870485678704862</v>
      </c>
      <c r="N53" s="61">
        <v>505</v>
      </c>
      <c r="O53" s="58">
        <f>$N53/C53</f>
        <v>0.76631259484066772</v>
      </c>
      <c r="P53" s="93">
        <f>N53/$E53</f>
        <v>0.62889165628891652</v>
      </c>
      <c r="Q53" s="9"/>
      <c r="R53" s="9"/>
      <c r="S53" s="9"/>
      <c r="T53" s="9"/>
      <c r="U53" s="9"/>
      <c r="V53" s="9"/>
    </row>
    <row r="54" spans="1:39" s="23" customFormat="1" ht="20" customHeight="1" thickBot="1" x14ac:dyDescent="0.25">
      <c r="A54" s="111"/>
      <c r="B54" s="130" t="s">
        <v>50</v>
      </c>
      <c r="C54" s="142">
        <v>659</v>
      </c>
      <c r="D54" s="121">
        <v>6</v>
      </c>
      <c r="E54" s="34">
        <f t="shared" si="32"/>
        <v>803</v>
      </c>
      <c r="F54" s="115">
        <v>1</v>
      </c>
      <c r="G54" s="116">
        <v>2</v>
      </c>
      <c r="H54" s="117">
        <v>14</v>
      </c>
      <c r="I54" s="123">
        <v>580</v>
      </c>
      <c r="J54" s="124">
        <v>0.05</v>
      </c>
      <c r="K54" s="125">
        <v>606</v>
      </c>
      <c r="L54" s="126">
        <f t="shared" si="30"/>
        <v>0.91957511380880119</v>
      </c>
      <c r="M54" s="127">
        <f t="shared" si="31"/>
        <v>0.75466998754669989</v>
      </c>
      <c r="N54" s="128">
        <v>579</v>
      </c>
      <c r="O54" s="97">
        <f t="shared" ref="O54" si="33">$N54/C54</f>
        <v>0.87860394537177544</v>
      </c>
      <c r="P54" s="139">
        <f t="shared" ref="P54" si="34">N54/$E54</f>
        <v>0.72104607721046077</v>
      </c>
    </row>
    <row r="55" spans="1:39" s="18" customFormat="1" ht="20" customHeight="1" thickBot="1" x14ac:dyDescent="0.25">
      <c r="A55" s="102" t="s">
        <v>19</v>
      </c>
      <c r="B55" s="78" t="s">
        <v>52</v>
      </c>
      <c r="C55" s="73">
        <v>545</v>
      </c>
      <c r="D55" s="33">
        <v>4</v>
      </c>
      <c r="E55" s="34">
        <f t="shared" si="32"/>
        <v>641</v>
      </c>
      <c r="F55" s="32">
        <v>2</v>
      </c>
      <c r="G55" s="32">
        <v>0</v>
      </c>
      <c r="H55" s="32">
        <v>19</v>
      </c>
      <c r="I55" s="65">
        <v>507</v>
      </c>
      <c r="J55" s="70">
        <v>1.1834319526627219E-2</v>
      </c>
      <c r="K55" s="60">
        <v>526</v>
      </c>
      <c r="L55" s="57">
        <f t="shared" si="30"/>
        <v>0.96513761467889914</v>
      </c>
      <c r="M55" s="107">
        <f t="shared" si="31"/>
        <v>0.8205928237129485</v>
      </c>
      <c r="N55" s="99" t="s">
        <v>44</v>
      </c>
      <c r="O55" s="100" t="s">
        <v>44</v>
      </c>
      <c r="P55" s="101" t="s">
        <v>44</v>
      </c>
      <c r="Q55" s="9"/>
      <c r="R55" s="9"/>
      <c r="S55" s="9"/>
      <c r="T55" s="9"/>
      <c r="U55" s="9"/>
      <c r="V55" s="9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</row>
    <row r="56" spans="1:39" s="12" customFormat="1" ht="20" customHeight="1" thickTop="1" thickBot="1" x14ac:dyDescent="0.25">
      <c r="A56" s="113"/>
      <c r="B56" s="79" t="s">
        <v>49</v>
      </c>
      <c r="C56" s="74">
        <v>545</v>
      </c>
      <c r="D56" s="36">
        <v>4</v>
      </c>
      <c r="E56" s="37">
        <f t="shared" si="32"/>
        <v>641</v>
      </c>
      <c r="F56" s="39">
        <v>2</v>
      </c>
      <c r="G56" s="40">
        <v>0</v>
      </c>
      <c r="H56" s="38">
        <v>28</v>
      </c>
      <c r="I56" s="66">
        <f>K56-H56</f>
        <v>358</v>
      </c>
      <c r="J56" s="71">
        <v>1.2987012987012988E-2</v>
      </c>
      <c r="K56" s="68">
        <v>386</v>
      </c>
      <c r="L56" s="58">
        <f t="shared" si="30"/>
        <v>0.70825688073394499</v>
      </c>
      <c r="M56" s="41">
        <f t="shared" si="31"/>
        <v>0.60218408736349449</v>
      </c>
      <c r="N56" s="61">
        <v>357</v>
      </c>
      <c r="O56" s="58">
        <f>$N56/C56</f>
        <v>0.65504587155963301</v>
      </c>
      <c r="P56" s="93">
        <f>N56/$E56</f>
        <v>0.5569422776911076</v>
      </c>
      <c r="Q56" s="9"/>
      <c r="R56" s="9"/>
      <c r="S56" s="9"/>
      <c r="T56" s="9"/>
      <c r="U56" s="9"/>
      <c r="V56" s="9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</row>
    <row r="57" spans="1:39" s="23" customFormat="1" ht="20" customHeight="1" thickBot="1" x14ac:dyDescent="0.25">
      <c r="A57" s="111"/>
      <c r="B57" s="144" t="s">
        <v>50</v>
      </c>
      <c r="C57" s="145">
        <v>545</v>
      </c>
      <c r="D57" s="146">
        <v>4</v>
      </c>
      <c r="E57" s="129">
        <f t="shared" si="32"/>
        <v>641</v>
      </c>
      <c r="F57" s="147">
        <v>2</v>
      </c>
      <c r="G57" s="148">
        <v>0</v>
      </c>
      <c r="H57" s="149">
        <v>28</v>
      </c>
      <c r="I57" s="150">
        <v>434</v>
      </c>
      <c r="J57" s="151">
        <v>0.01</v>
      </c>
      <c r="K57" s="152">
        <v>462</v>
      </c>
      <c r="L57" s="153">
        <f t="shared" si="30"/>
        <v>0.84770642201834867</v>
      </c>
      <c r="M57" s="154">
        <f t="shared" si="31"/>
        <v>0.72074882995319811</v>
      </c>
      <c r="N57" s="155">
        <v>430</v>
      </c>
      <c r="O57" s="153">
        <f>$N57/C57</f>
        <v>0.78899082568807344</v>
      </c>
      <c r="P57" s="154">
        <f>N57/$E57</f>
        <v>0.67082683307332291</v>
      </c>
    </row>
    <row r="58" spans="1:39" s="11" customFormat="1" ht="31" customHeight="1" thickTop="1" thickBot="1" x14ac:dyDescent="0.25">
      <c r="A58" s="103" t="s">
        <v>20</v>
      </c>
      <c r="B58" s="80" t="s">
        <v>49</v>
      </c>
      <c r="C58" s="75">
        <v>653</v>
      </c>
      <c r="D58" s="29">
        <v>4</v>
      </c>
      <c r="E58" s="30">
        <f t="shared" si="32"/>
        <v>749</v>
      </c>
      <c r="F58" s="42">
        <v>2</v>
      </c>
      <c r="G58" s="43">
        <v>0</v>
      </c>
      <c r="H58" s="44">
        <v>32</v>
      </c>
      <c r="I58" s="67">
        <f>K58-H58</f>
        <v>650</v>
      </c>
      <c r="J58" s="72">
        <v>0.25887265135699372</v>
      </c>
      <c r="K58" s="69">
        <v>682</v>
      </c>
      <c r="L58" s="59">
        <f t="shared" si="30"/>
        <v>1.0444104134762635</v>
      </c>
      <c r="M58" s="119">
        <f t="shared" si="31"/>
        <v>0.91054739652870498</v>
      </c>
      <c r="N58" s="106">
        <v>743</v>
      </c>
      <c r="O58" s="59">
        <f>$N58/C58</f>
        <v>1.1378254211332313</v>
      </c>
      <c r="P58" s="94">
        <f>N58/$E58</f>
        <v>0.99198931909212285</v>
      </c>
      <c r="Q58" s="9"/>
      <c r="R58" s="9"/>
      <c r="S58" s="9"/>
      <c r="T58" s="9"/>
      <c r="U58" s="9"/>
      <c r="V58" s="9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</row>
    <row r="59" spans="1:39" s="23" customFormat="1" ht="20" customHeight="1" x14ac:dyDescent="0.2">
      <c r="A59" s="111"/>
      <c r="B59" s="130" t="s">
        <v>50</v>
      </c>
      <c r="C59" s="156">
        <v>653</v>
      </c>
      <c r="D59" s="121">
        <v>4</v>
      </c>
      <c r="E59" s="34">
        <f t="shared" si="32"/>
        <v>749</v>
      </c>
      <c r="F59" s="115">
        <v>2</v>
      </c>
      <c r="G59" s="116">
        <v>0</v>
      </c>
      <c r="H59" s="117">
        <v>32</v>
      </c>
      <c r="I59" s="118">
        <v>521</v>
      </c>
      <c r="J59" s="124">
        <v>0.32</v>
      </c>
      <c r="K59" s="125">
        <v>553</v>
      </c>
      <c r="L59" s="126">
        <f t="shared" ref="L59" si="35">$K59/C59</f>
        <v>0.84686064318529863</v>
      </c>
      <c r="M59" s="127">
        <f t="shared" ref="M59" si="36">K59/$E59</f>
        <v>0.73831775700934577</v>
      </c>
      <c r="N59" s="128">
        <v>601</v>
      </c>
      <c r="O59" s="126">
        <f t="shared" ref="O59" si="37">$N59/C59</f>
        <v>0.92036753445635533</v>
      </c>
      <c r="P59" s="143">
        <f t="shared" ref="P59" si="38">N59/$E59</f>
        <v>0.80240320427236311</v>
      </c>
    </row>
    <row r="60" spans="1:39" ht="8" customHeight="1" x14ac:dyDescent="0.2">
      <c r="A60" s="10"/>
      <c r="B60" s="22"/>
      <c r="C60" s="8"/>
      <c r="D60" s="8"/>
      <c r="E60" s="88"/>
      <c r="F60" s="31"/>
      <c r="G60" s="31"/>
      <c r="H60" s="22"/>
      <c r="I60" s="22"/>
      <c r="J60" s="31"/>
      <c r="K60" s="88"/>
      <c r="L60" s="22"/>
      <c r="M60" s="22"/>
      <c r="N60" s="20"/>
      <c r="O60" s="22"/>
      <c r="P60" s="22"/>
    </row>
    <row r="61" spans="1:39" ht="18" customHeight="1" x14ac:dyDescent="0.2">
      <c r="A61" s="109" t="s">
        <v>30</v>
      </c>
      <c r="B61" s="53"/>
      <c r="C61" s="8"/>
      <c r="D61" s="8"/>
      <c r="E61" s="88"/>
      <c r="F61" s="31"/>
      <c r="G61" s="31"/>
      <c r="H61" s="22"/>
      <c r="I61" s="22"/>
      <c r="J61" s="31"/>
      <c r="K61" s="88"/>
      <c r="L61" s="22"/>
      <c r="M61" s="22"/>
      <c r="N61" s="20"/>
      <c r="O61" s="22"/>
      <c r="P61" s="22"/>
    </row>
    <row r="62" spans="1:39" ht="15" customHeight="1" x14ac:dyDescent="0.2">
      <c r="A62" s="24" t="s">
        <v>40</v>
      </c>
      <c r="B62" s="53"/>
      <c r="C62" s="8"/>
      <c r="D62" s="8"/>
      <c r="E62" s="88"/>
      <c r="F62" s="31"/>
      <c r="G62" s="31"/>
      <c r="H62" s="22"/>
      <c r="I62" s="22"/>
      <c r="J62" s="31"/>
      <c r="K62" s="88"/>
      <c r="L62" s="22"/>
      <c r="M62" s="22"/>
      <c r="N62" s="20"/>
      <c r="O62" s="22"/>
      <c r="P62" s="22"/>
    </row>
    <row r="63" spans="1:39" ht="15" customHeight="1" x14ac:dyDescent="0.2">
      <c r="A63" s="25" t="s">
        <v>48</v>
      </c>
      <c r="B63" s="54"/>
    </row>
    <row r="64" spans="1:39" s="1" customFormat="1" ht="15" customHeight="1" x14ac:dyDescent="0.2">
      <c r="A64" s="24"/>
      <c r="B64" s="55"/>
      <c r="E64" s="49"/>
      <c r="F64" s="50"/>
      <c r="G64" s="50"/>
      <c r="I64" s="50"/>
      <c r="J64" s="50"/>
      <c r="K64" s="49"/>
      <c r="L64" s="50"/>
      <c r="M64" s="50"/>
      <c r="N64" s="51"/>
      <c r="O64" s="50"/>
      <c r="P64" s="50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</row>
    <row r="65" spans="1:39" s="1" customFormat="1" ht="15" customHeight="1" x14ac:dyDescent="0.2">
      <c r="B65" s="56"/>
      <c r="C65" s="8"/>
      <c r="D65" s="8"/>
      <c r="E65" s="89"/>
      <c r="F65" s="8"/>
      <c r="G65" s="8"/>
      <c r="H65" s="10"/>
      <c r="I65" s="10"/>
      <c r="J65" s="8"/>
      <c r="K65" s="89"/>
      <c r="L65" s="10"/>
      <c r="M65" s="10"/>
      <c r="N65" s="52"/>
      <c r="O65" s="10"/>
      <c r="P65" s="10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</row>
    <row r="66" spans="1:39" s="1" customFormat="1" x14ac:dyDescent="0.2">
      <c r="A66" s="24"/>
      <c r="B66" s="55"/>
      <c r="E66" s="49"/>
      <c r="F66" s="50"/>
      <c r="G66" s="50"/>
      <c r="I66" s="50"/>
      <c r="J66" s="50"/>
      <c r="K66" s="49"/>
      <c r="L66" s="50"/>
      <c r="M66" s="50"/>
      <c r="N66" s="51"/>
      <c r="O66" s="50"/>
      <c r="P66" s="50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</row>
    <row r="67" spans="1:39" s="1" customFormat="1" x14ac:dyDescent="0.2">
      <c r="A67" s="24"/>
      <c r="B67" s="24"/>
      <c r="E67" s="49"/>
      <c r="F67" s="50"/>
      <c r="G67" s="50"/>
      <c r="I67" s="50"/>
      <c r="J67" s="50"/>
      <c r="K67" s="49"/>
      <c r="L67" s="50"/>
      <c r="M67" s="50"/>
      <c r="N67" s="51"/>
      <c r="O67" s="50"/>
      <c r="P67" s="50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</row>
    <row r="68" spans="1:39" s="1" customFormat="1" x14ac:dyDescent="0.2">
      <c r="A68" s="24"/>
      <c r="B68" s="24"/>
      <c r="E68" s="49"/>
      <c r="F68" s="50"/>
      <c r="G68" s="50"/>
      <c r="I68" s="50"/>
      <c r="J68" s="50"/>
      <c r="K68" s="49"/>
      <c r="L68" s="50"/>
      <c r="M68" s="50"/>
      <c r="N68" s="51"/>
      <c r="O68" s="50"/>
      <c r="P68" s="50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</row>
    <row r="69" spans="1:39" s="1" customFormat="1" x14ac:dyDescent="0.2">
      <c r="A69" s="24"/>
      <c r="B69" s="24"/>
      <c r="E69" s="49"/>
      <c r="F69" s="50"/>
      <c r="G69" s="50"/>
      <c r="I69" s="50"/>
      <c r="J69" s="50"/>
      <c r="K69" s="49"/>
      <c r="L69" s="50"/>
      <c r="M69" s="50"/>
      <c r="N69" s="51"/>
      <c r="O69" s="50"/>
      <c r="P69" s="50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</row>
    <row r="70" spans="1:39" s="1" customFormat="1" x14ac:dyDescent="0.2">
      <c r="A70" s="24"/>
      <c r="B70" s="24"/>
      <c r="E70" s="49"/>
      <c r="F70" s="50"/>
      <c r="G70" s="50"/>
      <c r="I70" s="50"/>
      <c r="J70" s="50"/>
      <c r="K70" s="49"/>
      <c r="L70" s="50"/>
      <c r="M70" s="50"/>
      <c r="N70" s="51"/>
      <c r="O70" s="50"/>
      <c r="P70" s="50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</row>
    <row r="71" spans="1:39" s="1" customFormat="1" x14ac:dyDescent="0.2">
      <c r="A71" s="26"/>
      <c r="B71" s="24"/>
      <c r="E71" s="49"/>
      <c r="F71" s="50"/>
      <c r="G71" s="50"/>
      <c r="I71" s="50"/>
      <c r="J71" s="50"/>
      <c r="K71" s="49"/>
      <c r="L71" s="50"/>
      <c r="M71" s="50"/>
      <c r="N71" s="51"/>
      <c r="O71" s="50"/>
      <c r="P71" s="50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</row>
    <row r="72" spans="1:39" x14ac:dyDescent="0.2">
      <c r="A72" s="26"/>
    </row>
  </sheetData>
  <autoFilter ref="A2:P59" xr:uid="{A3262E69-6228-3145-8447-BBE5BAA4F6FB}"/>
  <mergeCells count="3">
    <mergeCell ref="L1:M1"/>
    <mergeCell ref="O1:P1"/>
    <mergeCell ref="A1:B1"/>
  </mergeCells>
  <phoneticPr fontId="12" type="noConversion"/>
  <conditionalFormatting sqref="O3:P59 L3:M1048576">
    <cfRule type="cellIs" dxfId="0" priority="2" operator="greaterThan">
      <formula>1</formula>
    </cfRule>
  </conditionalFormatting>
  <pageMargins left="0.2" right="0.2" top="0.25" bottom="0.25" header="0.05" footer="0.05"/>
  <pageSetup scale="70" fitToHeight="2" orientation="landscape" r:id="rId1"/>
  <ignoredErrors>
    <ignoredError sqref="L6 L8 L13 L16 L18 L22 L26 L28 L30 L33 L35 L39 L42 L47 L49 L51 L53 L56 L58" formula="1"/>
    <ignoredError sqref="K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EA654-CF5B-A249-9A7E-B75DA336FAFE}">
  <sheetPr>
    <pageSetUpPr fitToPage="1"/>
  </sheetPr>
  <dimension ref="A1:I23"/>
  <sheetViews>
    <sheetView workbookViewId="0">
      <selection activeCell="E18" sqref="E18"/>
    </sheetView>
  </sheetViews>
  <sheetFormatPr baseColWidth="10" defaultRowHeight="16" x14ac:dyDescent="0.2"/>
  <cols>
    <col min="1" max="1" width="10.83203125" style="161"/>
    <col min="2" max="2" width="23.83203125" style="161" customWidth="1"/>
    <col min="3" max="3" width="25" style="161" customWidth="1"/>
    <col min="4" max="4" width="17.83203125" style="161" customWidth="1"/>
    <col min="5" max="6" width="10.83203125" style="161"/>
    <col min="7" max="7" width="13.83203125" style="161" customWidth="1"/>
    <col min="8" max="16384" width="10.83203125" style="161"/>
  </cols>
  <sheetData>
    <row r="1" spans="1:9" ht="52" thickBot="1" x14ac:dyDescent="0.25">
      <c r="A1" s="158" t="s">
        <v>53</v>
      </c>
      <c r="B1" s="158" t="s">
        <v>54</v>
      </c>
      <c r="C1" s="158" t="s">
        <v>55</v>
      </c>
      <c r="D1" s="159" t="s">
        <v>56</v>
      </c>
      <c r="E1" s="160" t="s">
        <v>57</v>
      </c>
      <c r="F1" s="160" t="s">
        <v>58</v>
      </c>
      <c r="G1" s="160" t="s">
        <v>59</v>
      </c>
      <c r="H1" s="160" t="s">
        <v>60</v>
      </c>
      <c r="I1" s="160" t="s">
        <v>61</v>
      </c>
    </row>
    <row r="2" spans="1:9" ht="28" customHeight="1" thickTop="1" thickBot="1" x14ac:dyDescent="0.25">
      <c r="A2" s="162">
        <v>24050</v>
      </c>
      <c r="B2" s="162" t="s">
        <v>62</v>
      </c>
      <c r="C2" s="162" t="s">
        <v>63</v>
      </c>
      <c r="D2" s="163">
        <v>37.5</v>
      </c>
      <c r="E2" s="164" t="s">
        <v>64</v>
      </c>
      <c r="F2" s="164" t="s">
        <v>64</v>
      </c>
      <c r="G2" s="164" t="s">
        <v>64</v>
      </c>
      <c r="H2" s="164" t="s">
        <v>64</v>
      </c>
      <c r="I2" s="164" t="s">
        <v>64</v>
      </c>
    </row>
    <row r="3" spans="1:9" ht="28" customHeight="1" thickBot="1" x14ac:dyDescent="0.25">
      <c r="A3" s="165">
        <v>24051</v>
      </c>
      <c r="B3" s="165" t="s">
        <v>62</v>
      </c>
      <c r="C3" s="165" t="s">
        <v>63</v>
      </c>
      <c r="D3" s="166">
        <v>120.4</v>
      </c>
      <c r="E3" s="167" t="s">
        <v>64</v>
      </c>
      <c r="F3" s="167" t="s">
        <v>64</v>
      </c>
      <c r="G3" s="167" t="s">
        <v>64</v>
      </c>
      <c r="H3" s="167" t="s">
        <v>64</v>
      </c>
      <c r="I3" s="167" t="s">
        <v>64</v>
      </c>
    </row>
    <row r="4" spans="1:9" ht="28" customHeight="1" thickBot="1" x14ac:dyDescent="0.25">
      <c r="A4" s="168">
        <v>24060</v>
      </c>
      <c r="B4" s="168" t="s">
        <v>62</v>
      </c>
      <c r="C4" s="168" t="s">
        <v>63</v>
      </c>
      <c r="D4" s="169">
        <v>40.6</v>
      </c>
      <c r="E4" s="170" t="s">
        <v>64</v>
      </c>
      <c r="F4" s="170" t="s">
        <v>64</v>
      </c>
      <c r="G4" s="170" t="s">
        <v>64</v>
      </c>
      <c r="H4" s="170" t="s">
        <v>64</v>
      </c>
      <c r="I4" s="170" t="s">
        <v>64</v>
      </c>
    </row>
    <row r="5" spans="1:9" ht="28" customHeight="1" thickBot="1" x14ac:dyDescent="0.25">
      <c r="A5" s="165">
        <v>24070</v>
      </c>
      <c r="B5" s="165" t="s">
        <v>62</v>
      </c>
      <c r="C5" s="165" t="s">
        <v>63</v>
      </c>
      <c r="D5" s="166">
        <v>33</v>
      </c>
      <c r="E5" s="167" t="s">
        <v>64</v>
      </c>
      <c r="F5" s="167" t="s">
        <v>64</v>
      </c>
      <c r="G5" s="167" t="s">
        <v>64</v>
      </c>
      <c r="H5" s="167" t="s">
        <v>64</v>
      </c>
      <c r="I5" s="167" t="s">
        <v>64</v>
      </c>
    </row>
    <row r="6" spans="1:9" ht="28" customHeight="1" thickBot="1" x14ac:dyDescent="0.25">
      <c r="A6" s="168">
        <v>24071</v>
      </c>
      <c r="B6" s="168" t="s">
        <v>62</v>
      </c>
      <c r="C6" s="168" t="s">
        <v>63</v>
      </c>
      <c r="D6" s="169">
        <v>85.3</v>
      </c>
      <c r="E6" s="170" t="s">
        <v>64</v>
      </c>
      <c r="F6" s="170" t="s">
        <v>64</v>
      </c>
      <c r="G6" s="170" t="s">
        <v>64</v>
      </c>
      <c r="H6" s="170" t="s">
        <v>64</v>
      </c>
      <c r="I6" s="170" t="s">
        <v>64</v>
      </c>
    </row>
    <row r="7" spans="1:9" ht="28" customHeight="1" thickBot="1" x14ac:dyDescent="0.25">
      <c r="A7" s="165">
        <v>24130</v>
      </c>
      <c r="B7" s="165" t="s">
        <v>62</v>
      </c>
      <c r="C7" s="165" t="s">
        <v>63</v>
      </c>
      <c r="D7" s="166">
        <v>28.7</v>
      </c>
      <c r="E7" s="167" t="s">
        <v>64</v>
      </c>
      <c r="F7" s="167" t="s">
        <v>64</v>
      </c>
      <c r="G7" s="167" t="s">
        <v>64</v>
      </c>
      <c r="H7" s="167" t="s">
        <v>64</v>
      </c>
      <c r="I7" s="167" t="s">
        <v>64</v>
      </c>
    </row>
    <row r="8" spans="1:9" ht="28" customHeight="1" thickBot="1" x14ac:dyDescent="0.25">
      <c r="A8" s="168">
        <v>24031</v>
      </c>
      <c r="B8" s="168" t="s">
        <v>62</v>
      </c>
      <c r="C8" s="168" t="s">
        <v>63</v>
      </c>
      <c r="D8" s="169">
        <v>5.6</v>
      </c>
      <c r="E8" s="170" t="s">
        <v>64</v>
      </c>
      <c r="F8" s="170" t="s">
        <v>64</v>
      </c>
      <c r="G8" s="170" t="s">
        <v>64</v>
      </c>
      <c r="H8" s="170" t="s">
        <v>64</v>
      </c>
      <c r="I8" s="170" t="s">
        <v>64</v>
      </c>
    </row>
    <row r="9" spans="1:9" ht="28" customHeight="1" thickBot="1" x14ac:dyDescent="0.25">
      <c r="A9" s="165">
        <v>24040</v>
      </c>
      <c r="B9" s="165" t="s">
        <v>62</v>
      </c>
      <c r="C9" s="165" t="s">
        <v>63</v>
      </c>
      <c r="D9" s="166">
        <v>7.3</v>
      </c>
      <c r="E9" s="167" t="s">
        <v>64</v>
      </c>
      <c r="F9" s="167" t="s">
        <v>64</v>
      </c>
      <c r="G9" s="167" t="s">
        <v>64</v>
      </c>
      <c r="H9" s="167" t="s">
        <v>64</v>
      </c>
      <c r="I9" s="167" t="s">
        <v>64</v>
      </c>
    </row>
    <row r="10" spans="1:9" ht="28" customHeight="1" thickBot="1" x14ac:dyDescent="0.25">
      <c r="A10" s="168">
        <v>24041</v>
      </c>
      <c r="B10" s="168" t="s">
        <v>62</v>
      </c>
      <c r="C10" s="168" t="s">
        <v>63</v>
      </c>
      <c r="D10" s="169">
        <v>12.3</v>
      </c>
      <c r="E10" s="170" t="s">
        <v>64</v>
      </c>
      <c r="F10" s="170" t="s">
        <v>64</v>
      </c>
      <c r="G10" s="170" t="s">
        <v>64</v>
      </c>
      <c r="H10" s="170" t="s">
        <v>64</v>
      </c>
      <c r="I10" s="170" t="s">
        <v>64</v>
      </c>
    </row>
    <row r="11" spans="1:9" ht="28" customHeight="1" thickBot="1" x14ac:dyDescent="0.25">
      <c r="A11" s="165">
        <v>24042</v>
      </c>
      <c r="B11" s="165" t="s">
        <v>62</v>
      </c>
      <c r="C11" s="165" t="s">
        <v>63</v>
      </c>
      <c r="D11" s="166">
        <v>24.5</v>
      </c>
      <c r="E11" s="167" t="s">
        <v>64</v>
      </c>
      <c r="F11" s="167" t="s">
        <v>64</v>
      </c>
      <c r="G11" s="167" t="s">
        <v>64</v>
      </c>
      <c r="H11" s="167" t="s">
        <v>64</v>
      </c>
      <c r="I11" s="167" t="s">
        <v>64</v>
      </c>
    </row>
    <row r="12" spans="1:9" ht="28" customHeight="1" thickBot="1" x14ac:dyDescent="0.25">
      <c r="A12" s="168">
        <v>24043</v>
      </c>
      <c r="B12" s="168" t="s">
        <v>62</v>
      </c>
      <c r="C12" s="168" t="s">
        <v>63</v>
      </c>
      <c r="D12" s="169">
        <v>15.2</v>
      </c>
      <c r="E12" s="170" t="s">
        <v>64</v>
      </c>
      <c r="F12" s="170" t="s">
        <v>64</v>
      </c>
      <c r="G12" s="170" t="s">
        <v>64</v>
      </c>
      <c r="H12" s="170" t="s">
        <v>64</v>
      </c>
      <c r="I12" s="170" t="s">
        <v>64</v>
      </c>
    </row>
    <row r="13" spans="1:9" ht="28" customHeight="1" thickBot="1" x14ac:dyDescent="0.25">
      <c r="A13" s="165">
        <v>24081</v>
      </c>
      <c r="B13" s="165" t="s">
        <v>62</v>
      </c>
      <c r="C13" s="165" t="s">
        <v>63</v>
      </c>
      <c r="D13" s="166">
        <v>49.1</v>
      </c>
      <c r="E13" s="167" t="s">
        <v>64</v>
      </c>
      <c r="F13" s="167" t="s">
        <v>64</v>
      </c>
      <c r="G13" s="167" t="s">
        <v>64</v>
      </c>
      <c r="H13" s="167" t="s">
        <v>64</v>
      </c>
      <c r="I13" s="167" t="s">
        <v>64</v>
      </c>
    </row>
    <row r="14" spans="1:9" ht="28" customHeight="1" thickBot="1" x14ac:dyDescent="0.25">
      <c r="A14" s="168">
        <v>24082</v>
      </c>
      <c r="B14" s="168" t="s">
        <v>62</v>
      </c>
      <c r="C14" s="168" t="s">
        <v>63</v>
      </c>
      <c r="D14" s="169">
        <v>61</v>
      </c>
      <c r="E14" s="170" t="s">
        <v>64</v>
      </c>
      <c r="F14" s="170" t="s">
        <v>64</v>
      </c>
      <c r="G14" s="170" t="s">
        <v>64</v>
      </c>
      <c r="H14" s="170" t="s">
        <v>64</v>
      </c>
      <c r="I14" s="170" t="s">
        <v>64</v>
      </c>
    </row>
    <row r="15" spans="1:9" ht="28" customHeight="1" thickBot="1" x14ac:dyDescent="0.25">
      <c r="A15" s="165">
        <v>16061</v>
      </c>
      <c r="B15" s="165" t="s">
        <v>19</v>
      </c>
      <c r="C15" s="165" t="s">
        <v>65</v>
      </c>
      <c r="D15" s="166">
        <v>51.5</v>
      </c>
      <c r="E15" s="167" t="s">
        <v>64</v>
      </c>
      <c r="F15" s="167" t="s">
        <v>64</v>
      </c>
      <c r="G15" s="167" t="s">
        <v>66</v>
      </c>
      <c r="H15" s="167" t="s">
        <v>64</v>
      </c>
      <c r="I15" s="167" t="s">
        <v>64</v>
      </c>
    </row>
    <row r="16" spans="1:9" ht="28" customHeight="1" thickBot="1" x14ac:dyDescent="0.25">
      <c r="A16" s="168">
        <v>14100</v>
      </c>
      <c r="B16" s="168" t="s">
        <v>67</v>
      </c>
      <c r="C16" s="168" t="s">
        <v>68</v>
      </c>
      <c r="D16" s="169">
        <v>19.7</v>
      </c>
      <c r="E16" s="170" t="s">
        <v>64</v>
      </c>
      <c r="F16" s="170" t="s">
        <v>64</v>
      </c>
      <c r="G16" s="170" t="s">
        <v>66</v>
      </c>
      <c r="H16" s="170" t="s">
        <v>64</v>
      </c>
      <c r="I16" s="170" t="s">
        <v>64</v>
      </c>
    </row>
    <row r="17" spans="1:9" ht="28" customHeight="1" thickBot="1" x14ac:dyDescent="0.25">
      <c r="A17" s="165">
        <v>14101</v>
      </c>
      <c r="B17" s="165" t="s">
        <v>67</v>
      </c>
      <c r="C17" s="165" t="s">
        <v>68</v>
      </c>
      <c r="D17" s="166">
        <v>7.9</v>
      </c>
      <c r="E17" s="167" t="s">
        <v>64</v>
      </c>
      <c r="F17" s="167" t="s">
        <v>64</v>
      </c>
      <c r="G17" s="167" t="s">
        <v>66</v>
      </c>
      <c r="H17" s="167" t="s">
        <v>64</v>
      </c>
      <c r="I17" s="167" t="s">
        <v>64</v>
      </c>
    </row>
    <row r="18" spans="1:9" ht="28" customHeight="1" thickBot="1" x14ac:dyDescent="0.25">
      <c r="A18" s="168">
        <v>14110</v>
      </c>
      <c r="B18" s="168" t="s">
        <v>67</v>
      </c>
      <c r="C18" s="168" t="s">
        <v>68</v>
      </c>
      <c r="D18" s="169">
        <v>23.2</v>
      </c>
      <c r="E18" s="170" t="s">
        <v>64</v>
      </c>
      <c r="F18" s="170" t="s">
        <v>64</v>
      </c>
      <c r="G18" s="170" t="s">
        <v>66</v>
      </c>
      <c r="H18" s="170" t="s">
        <v>64</v>
      </c>
      <c r="I18" s="170" t="s">
        <v>64</v>
      </c>
    </row>
    <row r="19" spans="1:9" ht="28" customHeight="1" thickBot="1" x14ac:dyDescent="0.25">
      <c r="A19" s="165">
        <v>23220</v>
      </c>
      <c r="B19" s="165" t="s">
        <v>68</v>
      </c>
      <c r="C19" s="165" t="s">
        <v>62</v>
      </c>
      <c r="D19" s="166">
        <v>21.4</v>
      </c>
      <c r="E19" s="167" t="s">
        <v>64</v>
      </c>
      <c r="F19" s="167" t="s">
        <v>64</v>
      </c>
      <c r="G19" s="167" t="s">
        <v>66</v>
      </c>
      <c r="H19" s="167" t="s">
        <v>64</v>
      </c>
      <c r="I19" s="167" t="s">
        <v>64</v>
      </c>
    </row>
    <row r="20" spans="1:9" ht="28" customHeight="1" thickBot="1" x14ac:dyDescent="0.25">
      <c r="A20" s="168">
        <v>23230</v>
      </c>
      <c r="B20" s="168" t="s">
        <v>68</v>
      </c>
      <c r="C20" s="168" t="s">
        <v>62</v>
      </c>
      <c r="D20" s="169">
        <v>68.900000000000006</v>
      </c>
      <c r="E20" s="170" t="s">
        <v>64</v>
      </c>
      <c r="F20" s="170" t="s">
        <v>64</v>
      </c>
      <c r="G20" s="170" t="s">
        <v>66</v>
      </c>
      <c r="H20" s="170" t="s">
        <v>64</v>
      </c>
      <c r="I20" s="170" t="s">
        <v>64</v>
      </c>
    </row>
    <row r="21" spans="1:9" ht="28" customHeight="1" thickBot="1" x14ac:dyDescent="0.25">
      <c r="A21" s="165">
        <v>23231</v>
      </c>
      <c r="B21" s="165" t="s">
        <v>68</v>
      </c>
      <c r="C21" s="165" t="s">
        <v>62</v>
      </c>
      <c r="D21" s="166">
        <v>51.6</v>
      </c>
      <c r="E21" s="167" t="s">
        <v>64</v>
      </c>
      <c r="F21" s="167" t="s">
        <v>64</v>
      </c>
      <c r="G21" s="167" t="s">
        <v>66</v>
      </c>
      <c r="H21" s="167" t="s">
        <v>64</v>
      </c>
      <c r="I21" s="167" t="s">
        <v>64</v>
      </c>
    </row>
    <row r="22" spans="1:9" ht="28" customHeight="1" thickBot="1" x14ac:dyDescent="0.25">
      <c r="A22" s="168">
        <v>23170</v>
      </c>
      <c r="B22" s="168" t="s">
        <v>18</v>
      </c>
      <c r="C22" s="168" t="s">
        <v>62</v>
      </c>
      <c r="D22" s="169">
        <v>61.8</v>
      </c>
      <c r="E22" s="170" t="s">
        <v>64</v>
      </c>
      <c r="F22" s="170" t="s">
        <v>64</v>
      </c>
      <c r="G22" s="170" t="s">
        <v>66</v>
      </c>
      <c r="H22" s="170" t="s">
        <v>64</v>
      </c>
      <c r="I22" s="170" t="s">
        <v>64</v>
      </c>
    </row>
    <row r="23" spans="1:9" ht="28" customHeight="1" thickBot="1" x14ac:dyDescent="0.25">
      <c r="A23" s="165">
        <v>23190</v>
      </c>
      <c r="B23" s="165" t="s">
        <v>18</v>
      </c>
      <c r="C23" s="165" t="s">
        <v>62</v>
      </c>
      <c r="D23" s="166">
        <v>31.1</v>
      </c>
      <c r="E23" s="167" t="s">
        <v>64</v>
      </c>
      <c r="F23" s="167" t="s">
        <v>64</v>
      </c>
      <c r="G23" s="167" t="s">
        <v>66</v>
      </c>
      <c r="H23" s="167" t="s">
        <v>64</v>
      </c>
      <c r="I23" s="167" t="s">
        <v>64</v>
      </c>
    </row>
  </sheetData>
  <pageMargins left="0.7" right="0.7" top="0.75" bottom="0.75" header="0.3" footer="0.3"/>
  <pageSetup scale="81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Table</vt:lpstr>
      <vt:lpstr>PU- PolicyConsiderations</vt:lpstr>
      <vt:lpstr>'Data Table'!Print_Area</vt:lpstr>
      <vt:lpstr>'Data Table'!Print_Titles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Turrisi, Jonathan</dc:creator>
  <cp:keywords/>
  <dc:description/>
  <cp:lastModifiedBy>Microsoft Office User</cp:lastModifiedBy>
  <cp:revision/>
  <cp:lastPrinted>2020-11-05T15:13:54Z</cp:lastPrinted>
  <dcterms:created xsi:type="dcterms:W3CDTF">2020-08-19T19:41:39Z</dcterms:created>
  <dcterms:modified xsi:type="dcterms:W3CDTF">2020-11-05T18:44:09Z</dcterms:modified>
  <cp:category/>
  <cp:contentStatus/>
</cp:coreProperties>
</file>